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data\"/>
    </mc:Choice>
  </mc:AlternateContent>
  <bookViews>
    <workbookView xWindow="0" yWindow="0" windowWidth="28800" windowHeight="13665" tabRatio="738"/>
  </bookViews>
  <sheets>
    <sheet name="I Data" sheetId="22" r:id="rId1"/>
    <sheet name="I.b. Manual Data" sheetId="28" r:id="rId2"/>
    <sheet name="II Rate Development &amp; Change" sheetId="19" r:id="rId3"/>
    <sheet name="III Plan Rates" sheetId="21" r:id="rId4"/>
    <sheet name="IV Plan Premiums" sheetId="27" r:id="rId5"/>
    <sheet name="V Consumer Factors" sheetId="10" r:id="rId6"/>
  </sheets>
  <definedNames>
    <definedName name="Total_Single_Risk_Pool">'II Rate Development &amp; Change'!$M$14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4" i="28" l="1"/>
  <c r="F64" i="28"/>
  <c r="H64" i="28" s="1"/>
  <c r="L63" i="28"/>
  <c r="F63" i="28"/>
  <c r="H63" i="28" s="1"/>
  <c r="L62" i="28"/>
  <c r="F62" i="28"/>
  <c r="H62" i="28" s="1"/>
  <c r="L61" i="28"/>
  <c r="F61" i="28"/>
  <c r="H61" i="28" s="1"/>
  <c r="L60" i="28"/>
  <c r="F60" i="28"/>
  <c r="H60" i="28" s="1"/>
  <c r="L59" i="28"/>
  <c r="F59" i="28"/>
  <c r="H59" i="28" s="1"/>
  <c r="L58" i="28"/>
  <c r="F58" i="28"/>
  <c r="H58" i="28" s="1"/>
  <c r="L57" i="28"/>
  <c r="F57" i="28"/>
  <c r="H57" i="28" s="1"/>
  <c r="L56" i="28"/>
  <c r="F56" i="28"/>
  <c r="H56" i="28" s="1"/>
  <c r="L55" i="28"/>
  <c r="F55" i="28"/>
  <c r="H55" i="28" s="1"/>
  <c r="L54" i="28"/>
  <c r="F54" i="28"/>
  <c r="H54" i="28" s="1"/>
  <c r="L53" i="28"/>
  <c r="F53" i="28"/>
  <c r="H53" i="28" s="1"/>
  <c r="L52" i="28"/>
  <c r="F52" i="28"/>
  <c r="H52" i="28" s="1"/>
  <c r="L51" i="28"/>
  <c r="F51" i="28"/>
  <c r="H51" i="28" s="1"/>
  <c r="L50" i="28"/>
  <c r="F50" i="28"/>
  <c r="H50" i="28" s="1"/>
  <c r="L49" i="28"/>
  <c r="F49" i="28"/>
  <c r="H49" i="28" s="1"/>
  <c r="L48" i="28"/>
  <c r="F48" i="28"/>
  <c r="H48" i="28" s="1"/>
  <c r="L47" i="28"/>
  <c r="F47" i="28"/>
  <c r="H47" i="28" s="1"/>
  <c r="L46" i="28"/>
  <c r="F46" i="28"/>
  <c r="H46" i="28" s="1"/>
  <c r="L45" i="28"/>
  <c r="F45" i="28"/>
  <c r="H45" i="28" s="1"/>
  <c r="L44" i="28"/>
  <c r="F44" i="28"/>
  <c r="H44" i="28" s="1"/>
  <c r="L43" i="28"/>
  <c r="F43" i="28"/>
  <c r="H43" i="28" s="1"/>
  <c r="L42" i="28"/>
  <c r="F42" i="28"/>
  <c r="H42" i="28" s="1"/>
  <c r="L41" i="28"/>
  <c r="F41" i="28"/>
  <c r="H41" i="28" s="1"/>
  <c r="L40" i="28"/>
  <c r="F40" i="28"/>
  <c r="H40" i="28" s="1"/>
  <c r="L39" i="28"/>
  <c r="F39" i="28"/>
  <c r="H39" i="28" s="1"/>
  <c r="L38" i="28"/>
  <c r="F38" i="28"/>
  <c r="H38" i="28" s="1"/>
  <c r="L37" i="28"/>
  <c r="F37" i="28"/>
  <c r="H37" i="28" s="1"/>
  <c r="L36" i="28"/>
  <c r="F36" i="28"/>
  <c r="H36" i="28" s="1"/>
  <c r="L35" i="28"/>
  <c r="F35" i="28"/>
  <c r="H35" i="28" s="1"/>
  <c r="L34" i="28"/>
  <c r="F34" i="28"/>
  <c r="H34" i="28" s="1"/>
  <c r="L33" i="28"/>
  <c r="F33" i="28"/>
  <c r="H33" i="28" s="1"/>
  <c r="L32" i="28"/>
  <c r="F32" i="28"/>
  <c r="H32" i="28" s="1"/>
  <c r="B32" i="28"/>
  <c r="B33" i="28" s="1"/>
  <c r="B34" i="28" s="1"/>
  <c r="B35" i="28" s="1"/>
  <c r="B36" i="28" s="1"/>
  <c r="B37" i="28" s="1"/>
  <c r="B38" i="28" s="1"/>
  <c r="B39" i="28" s="1"/>
  <c r="B40" i="28" s="1"/>
  <c r="B41" i="28" s="1"/>
  <c r="B42" i="28" s="1"/>
  <c r="B43" i="28" s="1"/>
  <c r="B44" i="28" s="1"/>
  <c r="B45" i="28" s="1"/>
  <c r="B46" i="28" s="1"/>
  <c r="B47" i="28" s="1"/>
  <c r="B48" i="28" s="1"/>
  <c r="B49" i="28" s="1"/>
  <c r="B50" i="28" s="1"/>
  <c r="B51" i="28" s="1"/>
  <c r="B52" i="28" s="1"/>
  <c r="B53" i="28" s="1"/>
  <c r="B54" i="28" s="1"/>
  <c r="B55" i="28" s="1"/>
  <c r="B56" i="28" s="1"/>
  <c r="B57" i="28" s="1"/>
  <c r="B58" i="28" s="1"/>
  <c r="B59" i="28" s="1"/>
  <c r="B60" i="28" s="1"/>
  <c r="B61" i="28" s="1"/>
  <c r="B62" i="28" s="1"/>
  <c r="B63" i="28" s="1"/>
  <c r="B64" i="28" s="1"/>
  <c r="L31" i="28"/>
  <c r="F31" i="28"/>
  <c r="H31" i="28" s="1"/>
  <c r="L30" i="28"/>
  <c r="H30" i="28"/>
  <c r="F30" i="28"/>
  <c r="L29" i="28"/>
  <c r="F29" i="28"/>
  <c r="H29" i="28" s="1"/>
  <c r="G21" i="28"/>
  <c r="F20" i="28"/>
  <c r="F18" i="28"/>
  <c r="F17" i="28"/>
  <c r="F16" i="28"/>
  <c r="F15" i="28"/>
  <c r="F21" i="28" s="1"/>
  <c r="F22" i="28" s="1"/>
  <c r="Z7" i="28"/>
  <c r="M7" i="28"/>
  <c r="Z6" i="28"/>
  <c r="M6" i="28"/>
  <c r="J77" i="19" l="1"/>
  <c r="U15" i="27" l="1"/>
  <c r="L10" i="19" l="1"/>
  <c r="K10" i="19"/>
  <c r="J10" i="19"/>
  <c r="I10" i="19"/>
  <c r="J76" i="19" l="1"/>
  <c r="M28" i="22" l="1"/>
  <c r="Z22" i="27" l="1"/>
  <c r="L12" i="19" l="1"/>
  <c r="K12" i="19"/>
  <c r="J12" i="19"/>
  <c r="I12" i="19"/>
  <c r="M9" i="19"/>
  <c r="M10" i="19" l="1"/>
  <c r="M12" i="19"/>
  <c r="I47" i="19" l="1"/>
  <c r="C11" i="19"/>
  <c r="C71" i="19" l="1"/>
  <c r="C70" i="19"/>
  <c r="C63" i="19"/>
  <c r="C66" i="19" s="1"/>
  <c r="C67" i="19" s="1"/>
  <c r="J68" i="19" l="1"/>
  <c r="J66" i="19"/>
  <c r="J63" i="19"/>
  <c r="J64" i="19"/>
  <c r="J60" i="19"/>
  <c r="E85" i="19"/>
  <c r="D70" i="19" l="1"/>
  <c r="E70" i="19" s="1"/>
  <c r="D71" i="19"/>
  <c r="E71" i="19" s="1"/>
  <c r="V19" i="21" l="1"/>
  <c r="F36" i="22" l="1"/>
  <c r="F37" i="22"/>
  <c r="F38" i="22"/>
  <c r="F39" i="22"/>
  <c r="G42" i="22"/>
  <c r="F41" i="22"/>
  <c r="F42" i="22" l="1"/>
  <c r="M13" i="19" s="1"/>
  <c r="I13" i="27"/>
  <c r="W13" i="21"/>
  <c r="V21" i="21"/>
  <c r="V22" i="21"/>
  <c r="V23" i="21"/>
  <c r="V24" i="21"/>
  <c r="V25" i="21"/>
  <c r="V26" i="21"/>
  <c r="V27" i="21"/>
  <c r="V28" i="21"/>
  <c r="V29" i="21"/>
  <c r="V30" i="21"/>
  <c r="V31" i="21"/>
  <c r="V32" i="21"/>
  <c r="V33" i="21"/>
  <c r="V34" i="21"/>
  <c r="V35" i="21"/>
  <c r="V36" i="21"/>
  <c r="V37" i="21"/>
  <c r="V38" i="21"/>
  <c r="V39" i="21"/>
  <c r="V40" i="21"/>
  <c r="V41" i="21"/>
  <c r="V42" i="21"/>
  <c r="V43" i="21"/>
  <c r="V44" i="21"/>
  <c r="V45" i="21"/>
  <c r="V46" i="21"/>
  <c r="V47" i="21"/>
  <c r="V48" i="21"/>
  <c r="V49" i="21"/>
  <c r="V50" i="21"/>
  <c r="V51" i="21"/>
  <c r="V52" i="21"/>
  <c r="V53" i="21"/>
  <c r="V54" i="21"/>
  <c r="V55" i="21"/>
  <c r="V56" i="21"/>
  <c r="V57" i="21"/>
  <c r="V58" i="21"/>
  <c r="V59" i="21"/>
  <c r="V60" i="21"/>
  <c r="V61" i="21"/>
  <c r="V62" i="21"/>
  <c r="V63" i="21"/>
  <c r="V64" i="21"/>
  <c r="V65" i="21"/>
  <c r="V66" i="21"/>
  <c r="V67" i="21"/>
  <c r="V68" i="21"/>
  <c r="V69" i="21"/>
  <c r="V70" i="21"/>
  <c r="V71" i="21"/>
  <c r="V72" i="21"/>
  <c r="V73" i="21"/>
  <c r="V74" i="21"/>
  <c r="V75" i="21"/>
  <c r="V76" i="21"/>
  <c r="V77" i="21"/>
  <c r="V78" i="21"/>
  <c r="V79" i="21"/>
  <c r="V80" i="21"/>
  <c r="V81" i="21"/>
  <c r="V82" i="21"/>
  <c r="V83" i="21"/>
  <c r="V84" i="21"/>
  <c r="V85" i="21"/>
  <c r="V86" i="21"/>
  <c r="V87" i="21"/>
  <c r="V88" i="21"/>
  <c r="V89" i="21"/>
  <c r="V90" i="21"/>
  <c r="V91" i="21"/>
  <c r="V92" i="21"/>
  <c r="V93" i="21"/>
  <c r="V94" i="21"/>
  <c r="V95" i="21"/>
  <c r="V96" i="21"/>
  <c r="V97" i="21"/>
  <c r="V98" i="21"/>
  <c r="V99" i="21"/>
  <c r="V100" i="21"/>
  <c r="V101" i="21"/>
  <c r="V102" i="21"/>
  <c r="V103" i="21"/>
  <c r="V104" i="21"/>
  <c r="V105" i="21"/>
  <c r="V106" i="21"/>
  <c r="V107" i="21"/>
  <c r="V108" i="21"/>
  <c r="V109" i="21"/>
  <c r="V110" i="21"/>
  <c r="V111" i="21"/>
  <c r="V112" i="21"/>
  <c r="V113" i="21"/>
  <c r="V114" i="21"/>
  <c r="F50" i="22"/>
  <c r="L13" i="19" l="1"/>
  <c r="K13" i="19"/>
  <c r="I13" i="19"/>
  <c r="J13" i="19"/>
  <c r="F43" i="22"/>
  <c r="J62" i="19" s="1"/>
  <c r="H50" i="22"/>
  <c r="M27" i="22" l="1"/>
  <c r="E8" i="22"/>
  <c r="D8" i="22"/>
  <c r="C8" i="22"/>
  <c r="AO114" i="27" l="1"/>
  <c r="AN114" i="27"/>
  <c r="AM114" i="27"/>
  <c r="AL114" i="27"/>
  <c r="AK114" i="27"/>
  <c r="AJ114" i="27"/>
  <c r="AI114" i="27"/>
  <c r="AH114" i="27"/>
  <c r="AG114" i="27"/>
  <c r="AF114" i="27"/>
  <c r="AO113" i="27"/>
  <c r="AN113" i="27"/>
  <c r="AM113" i="27"/>
  <c r="AL113" i="27"/>
  <c r="AK113" i="27"/>
  <c r="AJ113" i="27"/>
  <c r="AI113" i="27"/>
  <c r="AH113" i="27"/>
  <c r="AG113" i="27"/>
  <c r="AF113" i="27"/>
  <c r="AO112" i="27"/>
  <c r="AN112" i="27"/>
  <c r="AM112" i="27"/>
  <c r="AL112" i="27"/>
  <c r="AK112" i="27"/>
  <c r="AJ112" i="27"/>
  <c r="AI112" i="27"/>
  <c r="AH112" i="27"/>
  <c r="AG112" i="27"/>
  <c r="AF112" i="27"/>
  <c r="AO111" i="27"/>
  <c r="AN111" i="27"/>
  <c r="AM111" i="27"/>
  <c r="AL111" i="27"/>
  <c r="AK111" i="27"/>
  <c r="AJ111" i="27"/>
  <c r="AI111" i="27"/>
  <c r="AH111" i="27"/>
  <c r="AG111" i="27"/>
  <c r="AF111" i="27"/>
  <c r="AO110" i="27"/>
  <c r="AN110" i="27"/>
  <c r="AM110" i="27"/>
  <c r="AL110" i="27"/>
  <c r="AK110" i="27"/>
  <c r="AJ110" i="27"/>
  <c r="AI110" i="27"/>
  <c r="AH110" i="27"/>
  <c r="AG110" i="27"/>
  <c r="AF110" i="27"/>
  <c r="AO109" i="27"/>
  <c r="AN109" i="27"/>
  <c r="AM109" i="27"/>
  <c r="AL109" i="27"/>
  <c r="AK109" i="27"/>
  <c r="AJ109" i="27"/>
  <c r="AI109" i="27"/>
  <c r="AH109" i="27"/>
  <c r="AG109" i="27"/>
  <c r="AF109" i="27"/>
  <c r="AO108" i="27"/>
  <c r="AN108" i="27"/>
  <c r="AM108" i="27"/>
  <c r="AL108" i="27"/>
  <c r="AK108" i="27"/>
  <c r="AJ108" i="27"/>
  <c r="AI108" i="27"/>
  <c r="AH108" i="27"/>
  <c r="AG108" i="27"/>
  <c r="AF108" i="27"/>
  <c r="AO107" i="27"/>
  <c r="AN107" i="27"/>
  <c r="AM107" i="27"/>
  <c r="AL107" i="27"/>
  <c r="AK107" i="27"/>
  <c r="AJ107" i="27"/>
  <c r="AI107" i="27"/>
  <c r="AH107" i="27"/>
  <c r="AG107" i="27"/>
  <c r="AF107" i="27"/>
  <c r="AO106" i="27"/>
  <c r="AN106" i="27"/>
  <c r="AM106" i="27"/>
  <c r="AL106" i="27"/>
  <c r="AK106" i="27"/>
  <c r="AJ106" i="27"/>
  <c r="AI106" i="27"/>
  <c r="AH106" i="27"/>
  <c r="AG106" i="27"/>
  <c r="AF106" i="27"/>
  <c r="AO105" i="27"/>
  <c r="AN105" i="27"/>
  <c r="AM105" i="27"/>
  <c r="AL105" i="27"/>
  <c r="AK105" i="27"/>
  <c r="AJ105" i="27"/>
  <c r="AI105" i="27"/>
  <c r="AH105" i="27"/>
  <c r="AG105" i="27"/>
  <c r="AF105" i="27"/>
  <c r="AO104" i="27"/>
  <c r="AN104" i="27"/>
  <c r="AM104" i="27"/>
  <c r="AL104" i="27"/>
  <c r="AK104" i="27"/>
  <c r="AJ104" i="27"/>
  <c r="AI104" i="27"/>
  <c r="AH104" i="27"/>
  <c r="AG104" i="27"/>
  <c r="AF104" i="27"/>
  <c r="AO103" i="27"/>
  <c r="AN103" i="27"/>
  <c r="AM103" i="27"/>
  <c r="AL103" i="27"/>
  <c r="AK103" i="27"/>
  <c r="AJ103" i="27"/>
  <c r="AI103" i="27"/>
  <c r="AH103" i="27"/>
  <c r="AG103" i="27"/>
  <c r="AF103" i="27"/>
  <c r="AO102" i="27"/>
  <c r="AN102" i="27"/>
  <c r="AM102" i="27"/>
  <c r="AL102" i="27"/>
  <c r="AK102" i="27"/>
  <c r="AJ102" i="27"/>
  <c r="AI102" i="27"/>
  <c r="AH102" i="27"/>
  <c r="AG102" i="27"/>
  <c r="AF102" i="27"/>
  <c r="AO101" i="27"/>
  <c r="AN101" i="27"/>
  <c r="AM101" i="27"/>
  <c r="AL101" i="27"/>
  <c r="AK101" i="27"/>
  <c r="AJ101" i="27"/>
  <c r="AI101" i="27"/>
  <c r="AH101" i="27"/>
  <c r="AG101" i="27"/>
  <c r="AF101" i="27"/>
  <c r="AO100" i="27"/>
  <c r="AN100" i="27"/>
  <c r="AM100" i="27"/>
  <c r="AL100" i="27"/>
  <c r="AK100" i="27"/>
  <c r="AJ100" i="27"/>
  <c r="AI100" i="27"/>
  <c r="AH100" i="27"/>
  <c r="AG100" i="27"/>
  <c r="AF100" i="27"/>
  <c r="AO99" i="27"/>
  <c r="AN99" i="27"/>
  <c r="AM99" i="27"/>
  <c r="AL99" i="27"/>
  <c r="AK99" i="27"/>
  <c r="AJ99" i="27"/>
  <c r="AI99" i="27"/>
  <c r="AH99" i="27"/>
  <c r="AG99" i="27"/>
  <c r="AF99" i="27"/>
  <c r="AO98" i="27"/>
  <c r="AN98" i="27"/>
  <c r="AM98" i="27"/>
  <c r="AL98" i="27"/>
  <c r="AK98" i="27"/>
  <c r="AJ98" i="27"/>
  <c r="AI98" i="27"/>
  <c r="AH98" i="27"/>
  <c r="AG98" i="27"/>
  <c r="AF98" i="27"/>
  <c r="AO97" i="27"/>
  <c r="AN97" i="27"/>
  <c r="AM97" i="27"/>
  <c r="AL97" i="27"/>
  <c r="AK97" i="27"/>
  <c r="AJ97" i="27"/>
  <c r="AI97" i="27"/>
  <c r="AH97" i="27"/>
  <c r="AG97" i="27"/>
  <c r="AF97" i="27"/>
  <c r="AO96" i="27"/>
  <c r="AN96" i="27"/>
  <c r="AM96" i="27"/>
  <c r="AL96" i="27"/>
  <c r="AK96" i="27"/>
  <c r="AJ96" i="27"/>
  <c r="AI96" i="27"/>
  <c r="AH96" i="27"/>
  <c r="AG96" i="27"/>
  <c r="AF96" i="27"/>
  <c r="AO95" i="27"/>
  <c r="AN95" i="27"/>
  <c r="AM95" i="27"/>
  <c r="AL95" i="27"/>
  <c r="AK95" i="27"/>
  <c r="AJ95" i="27"/>
  <c r="AI95" i="27"/>
  <c r="AH95" i="27"/>
  <c r="AG95" i="27"/>
  <c r="AF95" i="27"/>
  <c r="AO94" i="27"/>
  <c r="AN94" i="27"/>
  <c r="AM94" i="27"/>
  <c r="AL94" i="27"/>
  <c r="AK94" i="27"/>
  <c r="AJ94" i="27"/>
  <c r="AI94" i="27"/>
  <c r="AH94" i="27"/>
  <c r="AG94" i="27"/>
  <c r="AF94" i="27"/>
  <c r="AO93" i="27"/>
  <c r="AN93" i="27"/>
  <c r="AM93" i="27"/>
  <c r="AL93" i="27"/>
  <c r="AK93" i="27"/>
  <c r="AJ93" i="27"/>
  <c r="AI93" i="27"/>
  <c r="AH93" i="27"/>
  <c r="AG93" i="27"/>
  <c r="AF93" i="27"/>
  <c r="AO92" i="27"/>
  <c r="AN92" i="27"/>
  <c r="AM92" i="27"/>
  <c r="AL92" i="27"/>
  <c r="AK92" i="27"/>
  <c r="AJ92" i="27"/>
  <c r="AI92" i="27"/>
  <c r="AH92" i="27"/>
  <c r="AG92" i="27"/>
  <c r="AF92" i="27"/>
  <c r="AO91" i="27"/>
  <c r="AN91" i="27"/>
  <c r="AM91" i="27"/>
  <c r="AL91" i="27"/>
  <c r="AK91" i="27"/>
  <c r="AJ91" i="27"/>
  <c r="AI91" i="27"/>
  <c r="AH91" i="27"/>
  <c r="AG91" i="27"/>
  <c r="AF91" i="27"/>
  <c r="AO90" i="27"/>
  <c r="AN90" i="27"/>
  <c r="AM90" i="27"/>
  <c r="AL90" i="27"/>
  <c r="AK90" i="27"/>
  <c r="AJ90" i="27"/>
  <c r="AI90" i="27"/>
  <c r="AH90" i="27"/>
  <c r="AG90" i="27"/>
  <c r="AF90" i="27"/>
  <c r="AO89" i="27"/>
  <c r="AN89" i="27"/>
  <c r="AM89" i="27"/>
  <c r="AL89" i="27"/>
  <c r="AK89" i="27"/>
  <c r="AJ89" i="27"/>
  <c r="AI89" i="27"/>
  <c r="AH89" i="27"/>
  <c r="AG89" i="27"/>
  <c r="AF89" i="27"/>
  <c r="AO88" i="27"/>
  <c r="AN88" i="27"/>
  <c r="AM88" i="27"/>
  <c r="AL88" i="27"/>
  <c r="AK88" i="27"/>
  <c r="AJ88" i="27"/>
  <c r="AI88" i="27"/>
  <c r="AH88" i="27"/>
  <c r="AG88" i="27"/>
  <c r="AF88" i="27"/>
  <c r="AO87" i="27"/>
  <c r="AN87" i="27"/>
  <c r="AM87" i="27"/>
  <c r="AL87" i="27"/>
  <c r="AK87" i="27"/>
  <c r="AJ87" i="27"/>
  <c r="AI87" i="27"/>
  <c r="AH87" i="27"/>
  <c r="AG87" i="27"/>
  <c r="AF87" i="27"/>
  <c r="AO86" i="27"/>
  <c r="AN86" i="27"/>
  <c r="AM86" i="27"/>
  <c r="AL86" i="27"/>
  <c r="AK86" i="27"/>
  <c r="AJ86" i="27"/>
  <c r="AI86" i="27"/>
  <c r="AH86" i="27"/>
  <c r="AG86" i="27"/>
  <c r="AF86" i="27"/>
  <c r="AO85" i="27"/>
  <c r="AN85" i="27"/>
  <c r="AM85" i="27"/>
  <c r="AL85" i="27"/>
  <c r="AK85" i="27"/>
  <c r="AJ85" i="27"/>
  <c r="AI85" i="27"/>
  <c r="AH85" i="27"/>
  <c r="AG85" i="27"/>
  <c r="AF85" i="27"/>
  <c r="AO84" i="27"/>
  <c r="AN84" i="27"/>
  <c r="AM84" i="27"/>
  <c r="AL84" i="27"/>
  <c r="AK84" i="27"/>
  <c r="AJ84" i="27"/>
  <c r="AI84" i="27"/>
  <c r="AH84" i="27"/>
  <c r="AG84" i="27"/>
  <c r="AF84" i="27"/>
  <c r="AO83" i="27"/>
  <c r="AN83" i="27"/>
  <c r="AM83" i="27"/>
  <c r="AL83" i="27"/>
  <c r="AK83" i="27"/>
  <c r="AJ83" i="27"/>
  <c r="AI83" i="27"/>
  <c r="AH83" i="27"/>
  <c r="AG83" i="27"/>
  <c r="AF83" i="27"/>
  <c r="AO82" i="27"/>
  <c r="AN82" i="27"/>
  <c r="AM82" i="27"/>
  <c r="AL82" i="27"/>
  <c r="AK82" i="27"/>
  <c r="AJ82" i="27"/>
  <c r="AI82" i="27"/>
  <c r="AH82" i="27"/>
  <c r="AG82" i="27"/>
  <c r="AF82" i="27"/>
  <c r="AO81" i="27"/>
  <c r="AN81" i="27"/>
  <c r="AM81" i="27"/>
  <c r="AL81" i="27"/>
  <c r="AK81" i="27"/>
  <c r="AJ81" i="27"/>
  <c r="AI81" i="27"/>
  <c r="AH81" i="27"/>
  <c r="AG81" i="27"/>
  <c r="AF81" i="27"/>
  <c r="AO80" i="27"/>
  <c r="AN80" i="27"/>
  <c r="AM80" i="27"/>
  <c r="AL80" i="27"/>
  <c r="AK80" i="27"/>
  <c r="AJ80" i="27"/>
  <c r="AI80" i="27"/>
  <c r="AH80" i="27"/>
  <c r="AG80" i="27"/>
  <c r="AF80" i="27"/>
  <c r="AO79" i="27"/>
  <c r="AN79" i="27"/>
  <c r="AM79" i="27"/>
  <c r="AL79" i="27"/>
  <c r="AK79" i="27"/>
  <c r="AJ79" i="27"/>
  <c r="AI79" i="27"/>
  <c r="AH79" i="27"/>
  <c r="AG79" i="27"/>
  <c r="AF79" i="27"/>
  <c r="AO78" i="27"/>
  <c r="AN78" i="27"/>
  <c r="AM78" i="27"/>
  <c r="AL78" i="27"/>
  <c r="AK78" i="27"/>
  <c r="AJ78" i="27"/>
  <c r="AI78" i="27"/>
  <c r="AH78" i="27"/>
  <c r="AG78" i="27"/>
  <c r="AF78" i="27"/>
  <c r="AO77" i="27"/>
  <c r="AN77" i="27"/>
  <c r="AM77" i="27"/>
  <c r="AL77" i="27"/>
  <c r="AK77" i="27"/>
  <c r="AJ77" i="27"/>
  <c r="AI77" i="27"/>
  <c r="AH77" i="27"/>
  <c r="AG77" i="27"/>
  <c r="AF77" i="27"/>
  <c r="AO76" i="27"/>
  <c r="AN76" i="27"/>
  <c r="AM76" i="27"/>
  <c r="AL76" i="27"/>
  <c r="AK76" i="27"/>
  <c r="AJ76" i="27"/>
  <c r="AI76" i="27"/>
  <c r="AH76" i="27"/>
  <c r="AG76" i="27"/>
  <c r="AF76" i="27"/>
  <c r="AO75" i="27"/>
  <c r="AN75" i="27"/>
  <c r="AM75" i="27"/>
  <c r="AL75" i="27"/>
  <c r="AK75" i="27"/>
  <c r="AJ75" i="27"/>
  <c r="AI75" i="27"/>
  <c r="AH75" i="27"/>
  <c r="AG75" i="27"/>
  <c r="AF75" i="27"/>
  <c r="AO74" i="27"/>
  <c r="AN74" i="27"/>
  <c r="AM74" i="27"/>
  <c r="AL74" i="27"/>
  <c r="AK74" i="27"/>
  <c r="AJ74" i="27"/>
  <c r="AI74" i="27"/>
  <c r="AH74" i="27"/>
  <c r="AG74" i="27"/>
  <c r="AF74" i="27"/>
  <c r="AO73" i="27"/>
  <c r="AN73" i="27"/>
  <c r="AM73" i="27"/>
  <c r="AL73" i="27"/>
  <c r="AK73" i="27"/>
  <c r="AJ73" i="27"/>
  <c r="AI73" i="27"/>
  <c r="AH73" i="27"/>
  <c r="AG73" i="27"/>
  <c r="AF73" i="27"/>
  <c r="AO72" i="27"/>
  <c r="AN72" i="27"/>
  <c r="AM72" i="27"/>
  <c r="AL72" i="27"/>
  <c r="AK72" i="27"/>
  <c r="AJ72" i="27"/>
  <c r="AI72" i="27"/>
  <c r="AH72" i="27"/>
  <c r="AG72" i="27"/>
  <c r="AF72" i="27"/>
  <c r="AO71" i="27"/>
  <c r="AN71" i="27"/>
  <c r="AM71" i="27"/>
  <c r="AL71" i="27"/>
  <c r="AK71" i="27"/>
  <c r="AJ71" i="27"/>
  <c r="AI71" i="27"/>
  <c r="AH71" i="27"/>
  <c r="AG71" i="27"/>
  <c r="AF71" i="27"/>
  <c r="AO70" i="27"/>
  <c r="AN70" i="27"/>
  <c r="AM70" i="27"/>
  <c r="AL70" i="27"/>
  <c r="AK70" i="27"/>
  <c r="AJ70" i="27"/>
  <c r="AI70" i="27"/>
  <c r="AH70" i="27"/>
  <c r="AG70" i="27"/>
  <c r="AF70" i="27"/>
  <c r="AO69" i="27"/>
  <c r="AN69" i="27"/>
  <c r="AM69" i="27"/>
  <c r="AL69" i="27"/>
  <c r="AK69" i="27"/>
  <c r="AJ69" i="27"/>
  <c r="AI69" i="27"/>
  <c r="AH69" i="27"/>
  <c r="AG69" i="27"/>
  <c r="AF69" i="27"/>
  <c r="AO68" i="27"/>
  <c r="AN68" i="27"/>
  <c r="AM68" i="27"/>
  <c r="AL68" i="27"/>
  <c r="AK68" i="27"/>
  <c r="AJ68" i="27"/>
  <c r="AI68" i="27"/>
  <c r="AH68" i="27"/>
  <c r="AG68" i="27"/>
  <c r="AF68" i="27"/>
  <c r="AO67" i="27"/>
  <c r="AN67" i="27"/>
  <c r="AM67" i="27"/>
  <c r="AL67" i="27"/>
  <c r="AK67" i="27"/>
  <c r="AJ67" i="27"/>
  <c r="AI67" i="27"/>
  <c r="AH67" i="27"/>
  <c r="AG67" i="27"/>
  <c r="AF67" i="27"/>
  <c r="AO66" i="27"/>
  <c r="AN66" i="27"/>
  <c r="AM66" i="27"/>
  <c r="AL66" i="27"/>
  <c r="AK66" i="27"/>
  <c r="AJ66" i="27"/>
  <c r="AI66" i="27"/>
  <c r="AH66" i="27"/>
  <c r="AG66" i="27"/>
  <c r="AF66" i="27"/>
  <c r="AO65" i="27"/>
  <c r="AN65" i="27"/>
  <c r="AM65" i="27"/>
  <c r="AL65" i="27"/>
  <c r="AK65" i="27"/>
  <c r="AJ65" i="27"/>
  <c r="AI65" i="27"/>
  <c r="AH65" i="27"/>
  <c r="AG65" i="27"/>
  <c r="AF65" i="27"/>
  <c r="AO64" i="27"/>
  <c r="AN64" i="27"/>
  <c r="AM64" i="27"/>
  <c r="AL64" i="27"/>
  <c r="AK64" i="27"/>
  <c r="AJ64" i="27"/>
  <c r="AI64" i="27"/>
  <c r="AH64" i="27"/>
  <c r="AG64" i="27"/>
  <c r="AF64" i="27"/>
  <c r="AO63" i="27"/>
  <c r="AN63" i="27"/>
  <c r="AM63" i="27"/>
  <c r="AL63" i="27"/>
  <c r="AK63" i="27"/>
  <c r="AJ63" i="27"/>
  <c r="AI63" i="27"/>
  <c r="AH63" i="27"/>
  <c r="AG63" i="27"/>
  <c r="AF63" i="27"/>
  <c r="AO62" i="27"/>
  <c r="AN62" i="27"/>
  <c r="AM62" i="27"/>
  <c r="AL62" i="27"/>
  <c r="AK62" i="27"/>
  <c r="AJ62" i="27"/>
  <c r="AI62" i="27"/>
  <c r="AH62" i="27"/>
  <c r="AG62" i="27"/>
  <c r="AF62" i="27"/>
  <c r="AO61" i="27"/>
  <c r="AN61" i="27"/>
  <c r="AM61" i="27"/>
  <c r="AL61" i="27"/>
  <c r="AK61" i="27"/>
  <c r="AJ61" i="27"/>
  <c r="AI61" i="27"/>
  <c r="AH61" i="27"/>
  <c r="AG61" i="27"/>
  <c r="AF61" i="27"/>
  <c r="AO60" i="27"/>
  <c r="AN60" i="27"/>
  <c r="AM60" i="27"/>
  <c r="AL60" i="27"/>
  <c r="AK60" i="27"/>
  <c r="AJ60" i="27"/>
  <c r="AI60" i="27"/>
  <c r="AH60" i="27"/>
  <c r="AG60" i="27"/>
  <c r="AF60" i="27"/>
  <c r="AO59" i="27"/>
  <c r="AN59" i="27"/>
  <c r="AM59" i="27"/>
  <c r="AL59" i="27"/>
  <c r="AK59" i="27"/>
  <c r="AJ59" i="27"/>
  <c r="AI59" i="27"/>
  <c r="AH59" i="27"/>
  <c r="AG59" i="27"/>
  <c r="AF59" i="27"/>
  <c r="AO58" i="27"/>
  <c r="AN58" i="27"/>
  <c r="AM58" i="27"/>
  <c r="AL58" i="27"/>
  <c r="AK58" i="27"/>
  <c r="AJ58" i="27"/>
  <c r="AI58" i="27"/>
  <c r="AH58" i="27"/>
  <c r="AG58" i="27"/>
  <c r="AF58" i="27"/>
  <c r="AO57" i="27"/>
  <c r="AN57" i="27"/>
  <c r="AM57" i="27"/>
  <c r="AL57" i="27"/>
  <c r="AK57" i="27"/>
  <c r="AJ57" i="27"/>
  <c r="AI57" i="27"/>
  <c r="AH57" i="27"/>
  <c r="AG57" i="27"/>
  <c r="AF57" i="27"/>
  <c r="AO56" i="27"/>
  <c r="AN56" i="27"/>
  <c r="AM56" i="27"/>
  <c r="AL56" i="27"/>
  <c r="AK56" i="27"/>
  <c r="AJ56" i="27"/>
  <c r="AI56" i="27"/>
  <c r="AH56" i="27"/>
  <c r="AG56" i="27"/>
  <c r="AF56" i="27"/>
  <c r="AO55" i="27"/>
  <c r="AN55" i="27"/>
  <c r="AM55" i="27"/>
  <c r="AL55" i="27"/>
  <c r="AK55" i="27"/>
  <c r="AJ55" i="27"/>
  <c r="AI55" i="27"/>
  <c r="AH55" i="27"/>
  <c r="AG55" i="27"/>
  <c r="AF55" i="27"/>
  <c r="AO54" i="27"/>
  <c r="AN54" i="27"/>
  <c r="AM54" i="27"/>
  <c r="AL54" i="27"/>
  <c r="AK54" i="27"/>
  <c r="AJ54" i="27"/>
  <c r="AI54" i="27"/>
  <c r="AH54" i="27"/>
  <c r="AG54" i="27"/>
  <c r="AF54" i="27"/>
  <c r="AO53" i="27"/>
  <c r="AN53" i="27"/>
  <c r="AM53" i="27"/>
  <c r="AL53" i="27"/>
  <c r="AK53" i="27"/>
  <c r="AJ53" i="27"/>
  <c r="AI53" i="27"/>
  <c r="AH53" i="27"/>
  <c r="AG53" i="27"/>
  <c r="AF53" i="27"/>
  <c r="AO52" i="27"/>
  <c r="AN52" i="27"/>
  <c r="AM52" i="27"/>
  <c r="AL52" i="27"/>
  <c r="AK52" i="27"/>
  <c r="AJ52" i="27"/>
  <c r="AI52" i="27"/>
  <c r="AH52" i="27"/>
  <c r="AG52" i="27"/>
  <c r="AF52" i="27"/>
  <c r="AO51" i="27"/>
  <c r="AN51" i="27"/>
  <c r="AM51" i="27"/>
  <c r="AL51" i="27"/>
  <c r="AK51" i="27"/>
  <c r="AJ51" i="27"/>
  <c r="AI51" i="27"/>
  <c r="AH51" i="27"/>
  <c r="AG51" i="27"/>
  <c r="AF51" i="27"/>
  <c r="AO50" i="27"/>
  <c r="AN50" i="27"/>
  <c r="AM50" i="27"/>
  <c r="AL50" i="27"/>
  <c r="AK50" i="27"/>
  <c r="AJ50" i="27"/>
  <c r="AI50" i="27"/>
  <c r="AH50" i="27"/>
  <c r="AG50" i="27"/>
  <c r="AF50" i="27"/>
  <c r="AO49" i="27"/>
  <c r="AN49" i="27"/>
  <c r="AM49" i="27"/>
  <c r="AL49" i="27"/>
  <c r="AK49" i="27"/>
  <c r="AJ49" i="27"/>
  <c r="AI49" i="27"/>
  <c r="AH49" i="27"/>
  <c r="AG49" i="27"/>
  <c r="AF49" i="27"/>
  <c r="AO48" i="27"/>
  <c r="AN48" i="27"/>
  <c r="AM48" i="27"/>
  <c r="AL48" i="27"/>
  <c r="AK48" i="27"/>
  <c r="AJ48" i="27"/>
  <c r="AI48" i="27"/>
  <c r="AH48" i="27"/>
  <c r="AG48" i="27"/>
  <c r="AF48" i="27"/>
  <c r="AO47" i="27"/>
  <c r="AN47" i="27"/>
  <c r="AM47" i="27"/>
  <c r="AL47" i="27"/>
  <c r="AK47" i="27"/>
  <c r="AJ47" i="27"/>
  <c r="AI47" i="27"/>
  <c r="AH47" i="27"/>
  <c r="AG47" i="27"/>
  <c r="AF47" i="27"/>
  <c r="AO46" i="27"/>
  <c r="AN46" i="27"/>
  <c r="AM46" i="27"/>
  <c r="AL46" i="27"/>
  <c r="AK46" i="27"/>
  <c r="AJ46" i="27"/>
  <c r="AI46" i="27"/>
  <c r="AH46" i="27"/>
  <c r="AG46" i="27"/>
  <c r="AF46" i="27"/>
  <c r="AO45" i="27"/>
  <c r="AN45" i="27"/>
  <c r="AM45" i="27"/>
  <c r="AL45" i="27"/>
  <c r="AK45" i="27"/>
  <c r="AJ45" i="27"/>
  <c r="AI45" i="27"/>
  <c r="AH45" i="27"/>
  <c r="AG45" i="27"/>
  <c r="AF45" i="27"/>
  <c r="AO44" i="27"/>
  <c r="AN44" i="27"/>
  <c r="AM44" i="27"/>
  <c r="AL44" i="27"/>
  <c r="AK44" i="27"/>
  <c r="AJ44" i="27"/>
  <c r="AI44" i="27"/>
  <c r="AH44" i="27"/>
  <c r="AG44" i="27"/>
  <c r="AF44" i="27"/>
  <c r="AO43" i="27"/>
  <c r="AN43" i="27"/>
  <c r="AM43" i="27"/>
  <c r="AL43" i="27"/>
  <c r="AK43" i="27"/>
  <c r="AJ43" i="27"/>
  <c r="AI43" i="27"/>
  <c r="AH43" i="27"/>
  <c r="AG43" i="27"/>
  <c r="AF43" i="27"/>
  <c r="AO42" i="27"/>
  <c r="AN42" i="27"/>
  <c r="AM42" i="27"/>
  <c r="AL42" i="27"/>
  <c r="AK42" i="27"/>
  <c r="AJ42" i="27"/>
  <c r="AI42" i="27"/>
  <c r="AH42" i="27"/>
  <c r="AG42" i="27"/>
  <c r="AF42" i="27"/>
  <c r="AO41" i="27"/>
  <c r="AN41" i="27"/>
  <c r="AM41" i="27"/>
  <c r="AL41" i="27"/>
  <c r="AK41" i="27"/>
  <c r="AJ41" i="27"/>
  <c r="AI41" i="27"/>
  <c r="AH41" i="27"/>
  <c r="AG41" i="27"/>
  <c r="AF41" i="27"/>
  <c r="AO40" i="27"/>
  <c r="AN40" i="27"/>
  <c r="AM40" i="27"/>
  <c r="AL40" i="27"/>
  <c r="AK40" i="27"/>
  <c r="AJ40" i="27"/>
  <c r="AI40" i="27"/>
  <c r="AH40" i="27"/>
  <c r="AG40" i="27"/>
  <c r="AF40" i="27"/>
  <c r="AO39" i="27"/>
  <c r="AN39" i="27"/>
  <c r="AM39" i="27"/>
  <c r="AL39" i="27"/>
  <c r="AK39" i="27"/>
  <c r="AJ39" i="27"/>
  <c r="AI39" i="27"/>
  <c r="AH39" i="27"/>
  <c r="AG39" i="27"/>
  <c r="AF39" i="27"/>
  <c r="AO38" i="27"/>
  <c r="AN38" i="27"/>
  <c r="AM38" i="27"/>
  <c r="AL38" i="27"/>
  <c r="AK38" i="27"/>
  <c r="AJ38" i="27"/>
  <c r="AI38" i="27"/>
  <c r="AH38" i="27"/>
  <c r="AG38" i="27"/>
  <c r="AF38" i="27"/>
  <c r="AO37" i="27"/>
  <c r="AN37" i="27"/>
  <c r="AM37" i="27"/>
  <c r="AL37" i="27"/>
  <c r="AK37" i="27"/>
  <c r="AJ37" i="27"/>
  <c r="AI37" i="27"/>
  <c r="AH37" i="27"/>
  <c r="AG37" i="27"/>
  <c r="AF37" i="27"/>
  <c r="AO36" i="27"/>
  <c r="AN36" i="27"/>
  <c r="AM36" i="27"/>
  <c r="AL36" i="27"/>
  <c r="AK36" i="27"/>
  <c r="AJ36" i="27"/>
  <c r="AI36" i="27"/>
  <c r="AH36" i="27"/>
  <c r="AG36" i="27"/>
  <c r="AF36" i="27"/>
  <c r="AO35" i="27"/>
  <c r="AN35" i="27"/>
  <c r="AM35" i="27"/>
  <c r="AL35" i="27"/>
  <c r="AK35" i="27"/>
  <c r="AJ35" i="27"/>
  <c r="AI35" i="27"/>
  <c r="AH35" i="27"/>
  <c r="AG35" i="27"/>
  <c r="AF35" i="27"/>
  <c r="AO34" i="27"/>
  <c r="AN34" i="27"/>
  <c r="AM34" i="27"/>
  <c r="AL34" i="27"/>
  <c r="AK34" i="27"/>
  <c r="AJ34" i="27"/>
  <c r="AI34" i="27"/>
  <c r="AH34" i="27"/>
  <c r="AG34" i="27"/>
  <c r="AF34" i="27"/>
  <c r="AO33" i="27"/>
  <c r="AN33" i="27"/>
  <c r="AM33" i="27"/>
  <c r="AL33" i="27"/>
  <c r="AK33" i="27"/>
  <c r="AJ33" i="27"/>
  <c r="AI33" i="27"/>
  <c r="AH33" i="27"/>
  <c r="AG33" i="27"/>
  <c r="AF33" i="27"/>
  <c r="AO32" i="27"/>
  <c r="AN32" i="27"/>
  <c r="AM32" i="27"/>
  <c r="AL32" i="27"/>
  <c r="AK32" i="27"/>
  <c r="AJ32" i="27"/>
  <c r="AI32" i="27"/>
  <c r="AH32" i="27"/>
  <c r="AG32" i="27"/>
  <c r="AF32" i="27"/>
  <c r="AO31" i="27"/>
  <c r="AN31" i="27"/>
  <c r="AM31" i="27"/>
  <c r="AL31" i="27"/>
  <c r="AK31" i="27"/>
  <c r="AJ31" i="27"/>
  <c r="AI31" i="27"/>
  <c r="AH31" i="27"/>
  <c r="AG31" i="27"/>
  <c r="AF31" i="27"/>
  <c r="AO30" i="27"/>
  <c r="AN30" i="27"/>
  <c r="AM30" i="27"/>
  <c r="AL30" i="27"/>
  <c r="AK30" i="27"/>
  <c r="AJ30" i="27"/>
  <c r="AI30" i="27"/>
  <c r="AH30" i="27"/>
  <c r="AG30" i="27"/>
  <c r="AF30" i="27"/>
  <c r="AO29" i="27"/>
  <c r="AN29" i="27"/>
  <c r="AM29" i="27"/>
  <c r="AL29" i="27"/>
  <c r="AK29" i="27"/>
  <c r="AJ29" i="27"/>
  <c r="AI29" i="27"/>
  <c r="AH29" i="27"/>
  <c r="AG29" i="27"/>
  <c r="AF29" i="27"/>
  <c r="AO28" i="27"/>
  <c r="AN28" i="27"/>
  <c r="AM28" i="27"/>
  <c r="AL28" i="27"/>
  <c r="AK28" i="27"/>
  <c r="AJ28" i="27"/>
  <c r="AI28" i="27"/>
  <c r="AH28" i="27"/>
  <c r="AG28" i="27"/>
  <c r="AF28" i="27"/>
  <c r="AO27" i="27"/>
  <c r="AN27" i="27"/>
  <c r="AM27" i="27"/>
  <c r="AL27" i="27"/>
  <c r="AK27" i="27"/>
  <c r="AJ27" i="27"/>
  <c r="AI27" i="27"/>
  <c r="AH27" i="27"/>
  <c r="AG27" i="27"/>
  <c r="AF27" i="27"/>
  <c r="AO26" i="27"/>
  <c r="AN26" i="27"/>
  <c r="AM26" i="27"/>
  <c r="AL26" i="27"/>
  <c r="AK26" i="27"/>
  <c r="AJ26" i="27"/>
  <c r="AI26" i="27"/>
  <c r="AH26" i="27"/>
  <c r="AG26" i="27"/>
  <c r="AF26" i="27"/>
  <c r="AO25" i="27"/>
  <c r="AN25" i="27"/>
  <c r="AM25" i="27"/>
  <c r="AL25" i="27"/>
  <c r="AK25" i="27"/>
  <c r="AJ25" i="27"/>
  <c r="AI25" i="27"/>
  <c r="AH25" i="27"/>
  <c r="AG25" i="27"/>
  <c r="AF25" i="27"/>
  <c r="AO24" i="27"/>
  <c r="AN24" i="27"/>
  <c r="AM24" i="27"/>
  <c r="AL24" i="27"/>
  <c r="AK24" i="27"/>
  <c r="AJ24" i="27"/>
  <c r="AI24" i="27"/>
  <c r="AH24" i="27"/>
  <c r="AG24" i="27"/>
  <c r="AF24" i="27"/>
  <c r="AO23" i="27"/>
  <c r="AN23" i="27"/>
  <c r="AM23" i="27"/>
  <c r="AL23" i="27"/>
  <c r="AK23" i="27"/>
  <c r="AJ23" i="27"/>
  <c r="AI23" i="27"/>
  <c r="AH23" i="27"/>
  <c r="AG23" i="27"/>
  <c r="AF23" i="27"/>
  <c r="AO22" i="27"/>
  <c r="AN22" i="27"/>
  <c r="AM22" i="27"/>
  <c r="AL22" i="27"/>
  <c r="AK22" i="27"/>
  <c r="AJ22" i="27"/>
  <c r="AI22" i="27"/>
  <c r="AH22" i="27"/>
  <c r="AG22" i="27"/>
  <c r="AF22" i="27"/>
  <c r="AO21" i="27"/>
  <c r="AN21" i="27"/>
  <c r="AM21" i="27"/>
  <c r="AL21" i="27"/>
  <c r="AK21" i="27"/>
  <c r="AJ21" i="27"/>
  <c r="AI21" i="27"/>
  <c r="AH21" i="27"/>
  <c r="AG21" i="27"/>
  <c r="AF21" i="27"/>
  <c r="AN20" i="27"/>
  <c r="AM20" i="27"/>
  <c r="AL20" i="27"/>
  <c r="AK20" i="27"/>
  <c r="AJ20" i="27"/>
  <c r="AI20" i="27"/>
  <c r="AH20" i="27"/>
  <c r="AG20" i="27"/>
  <c r="AF20" i="27"/>
  <c r="AN19" i="27"/>
  <c r="AM19" i="27"/>
  <c r="AL19" i="27"/>
  <c r="AK19" i="27"/>
  <c r="AJ19" i="27"/>
  <c r="AI19" i="27"/>
  <c r="AH19" i="27"/>
  <c r="AG19" i="27"/>
  <c r="AF19" i="27"/>
  <c r="AN18" i="27"/>
  <c r="AM18" i="27"/>
  <c r="AL18" i="27"/>
  <c r="AJ18" i="27"/>
  <c r="AI18" i="27"/>
  <c r="AH18" i="27"/>
  <c r="AN17" i="27"/>
  <c r="AM17" i="27"/>
  <c r="AL17" i="27"/>
  <c r="AK17" i="27"/>
  <c r="AJ17" i="27"/>
  <c r="AH17" i="27"/>
  <c r="AN16" i="27"/>
  <c r="AM16" i="27"/>
  <c r="AL16" i="27"/>
  <c r="AK16" i="27"/>
  <c r="AJ16" i="27"/>
  <c r="AH16" i="27"/>
  <c r="AG16" i="27"/>
  <c r="AD114" i="27" l="1"/>
  <c r="AZ114" i="27" s="1"/>
  <c r="AD113" i="27"/>
  <c r="AZ113" i="27" s="1"/>
  <c r="AD112" i="27"/>
  <c r="AZ112" i="27" s="1"/>
  <c r="AD111" i="27"/>
  <c r="AZ111" i="27" s="1"/>
  <c r="AD110" i="27"/>
  <c r="AZ110" i="27" s="1"/>
  <c r="AD109" i="27"/>
  <c r="AZ109" i="27" s="1"/>
  <c r="AD108" i="27"/>
  <c r="AZ108" i="27" s="1"/>
  <c r="AD107" i="27"/>
  <c r="AZ107" i="27" s="1"/>
  <c r="AD106" i="27"/>
  <c r="AZ106" i="27" s="1"/>
  <c r="AD105" i="27"/>
  <c r="AZ105" i="27" s="1"/>
  <c r="AD104" i="27"/>
  <c r="AZ104" i="27" s="1"/>
  <c r="AD103" i="27"/>
  <c r="AZ103" i="27" s="1"/>
  <c r="AD102" i="27"/>
  <c r="AZ102" i="27" s="1"/>
  <c r="AD101" i="27"/>
  <c r="AZ101" i="27" s="1"/>
  <c r="AD100" i="27"/>
  <c r="AZ100" i="27" s="1"/>
  <c r="AD99" i="27"/>
  <c r="AZ99" i="27" s="1"/>
  <c r="AD98" i="27"/>
  <c r="AZ98" i="27" s="1"/>
  <c r="AD97" i="27"/>
  <c r="AZ97" i="27" s="1"/>
  <c r="AD96" i="27"/>
  <c r="AZ96" i="27" s="1"/>
  <c r="AD95" i="27"/>
  <c r="AZ95" i="27" s="1"/>
  <c r="AD94" i="27"/>
  <c r="AZ94" i="27" s="1"/>
  <c r="AD93" i="27"/>
  <c r="AZ93" i="27" s="1"/>
  <c r="AD92" i="27"/>
  <c r="AZ92" i="27" s="1"/>
  <c r="AD91" i="27"/>
  <c r="AZ91" i="27" s="1"/>
  <c r="AD90" i="27"/>
  <c r="AZ90" i="27" s="1"/>
  <c r="AD89" i="27"/>
  <c r="AZ89" i="27" s="1"/>
  <c r="AD88" i="27"/>
  <c r="AZ88" i="27" s="1"/>
  <c r="AD87" i="27"/>
  <c r="AZ87" i="27" s="1"/>
  <c r="AD86" i="27"/>
  <c r="AZ86" i="27" s="1"/>
  <c r="AD85" i="27"/>
  <c r="AZ85" i="27" s="1"/>
  <c r="AD84" i="27"/>
  <c r="AZ84" i="27" s="1"/>
  <c r="AD83" i="27"/>
  <c r="AZ83" i="27" s="1"/>
  <c r="AD82" i="27"/>
  <c r="AZ82" i="27" s="1"/>
  <c r="AD81" i="27"/>
  <c r="AZ81" i="27" s="1"/>
  <c r="AD80" i="27"/>
  <c r="AZ80" i="27" s="1"/>
  <c r="AD79" i="27"/>
  <c r="AZ79" i="27" s="1"/>
  <c r="AD78" i="27"/>
  <c r="AZ78" i="27" s="1"/>
  <c r="AD77" i="27"/>
  <c r="AZ77" i="27" s="1"/>
  <c r="AD76" i="27"/>
  <c r="AZ76" i="27" s="1"/>
  <c r="AD75" i="27"/>
  <c r="AZ75" i="27" s="1"/>
  <c r="AD74" i="27"/>
  <c r="AZ74" i="27" s="1"/>
  <c r="AD73" i="27"/>
  <c r="AZ73" i="27" s="1"/>
  <c r="AD72" i="27"/>
  <c r="AZ72" i="27" s="1"/>
  <c r="AD71" i="27"/>
  <c r="AZ71" i="27" s="1"/>
  <c r="AD70" i="27"/>
  <c r="AZ70" i="27" s="1"/>
  <c r="AD69" i="27"/>
  <c r="AZ69" i="27" s="1"/>
  <c r="AD68" i="27"/>
  <c r="AZ68" i="27" s="1"/>
  <c r="AD67" i="27"/>
  <c r="AZ67" i="27" s="1"/>
  <c r="AD66" i="27"/>
  <c r="AZ66" i="27" s="1"/>
  <c r="AD65" i="27"/>
  <c r="AZ65" i="27" s="1"/>
  <c r="AD64" i="27"/>
  <c r="AZ64" i="27" s="1"/>
  <c r="AD63" i="27"/>
  <c r="AZ63" i="27" s="1"/>
  <c r="AD62" i="27"/>
  <c r="AZ62" i="27" s="1"/>
  <c r="AD61" i="27"/>
  <c r="AZ61" i="27" s="1"/>
  <c r="AD60" i="27"/>
  <c r="AZ60" i="27" s="1"/>
  <c r="AD59" i="27"/>
  <c r="AZ59" i="27" s="1"/>
  <c r="AD58" i="27"/>
  <c r="AZ58" i="27" s="1"/>
  <c r="AD57" i="27"/>
  <c r="AZ57" i="27" s="1"/>
  <c r="AD56" i="27"/>
  <c r="AZ56" i="27" s="1"/>
  <c r="AD55" i="27"/>
  <c r="AZ55" i="27" s="1"/>
  <c r="AD54" i="27"/>
  <c r="AZ54" i="27" s="1"/>
  <c r="AD53" i="27"/>
  <c r="AZ53" i="27" s="1"/>
  <c r="AD52" i="27"/>
  <c r="AZ52" i="27" s="1"/>
  <c r="AD51" i="27"/>
  <c r="AZ51" i="27" s="1"/>
  <c r="AD50" i="27"/>
  <c r="AZ50" i="27" s="1"/>
  <c r="AD49" i="27"/>
  <c r="AZ49" i="27" s="1"/>
  <c r="AD48" i="27"/>
  <c r="AZ48" i="27" s="1"/>
  <c r="AD47" i="27"/>
  <c r="AZ47" i="27" s="1"/>
  <c r="AD46" i="27"/>
  <c r="AZ46" i="27" s="1"/>
  <c r="AD45" i="27"/>
  <c r="AZ45" i="27" s="1"/>
  <c r="AD44" i="27"/>
  <c r="AZ44" i="27" s="1"/>
  <c r="AD43" i="27"/>
  <c r="AZ43" i="27" s="1"/>
  <c r="AD42" i="27"/>
  <c r="AZ42" i="27" s="1"/>
  <c r="AD41" i="27"/>
  <c r="AZ41" i="27" s="1"/>
  <c r="AD40" i="27"/>
  <c r="AZ40" i="27" s="1"/>
  <c r="AD39" i="27"/>
  <c r="AZ39" i="27" s="1"/>
  <c r="AD38" i="27"/>
  <c r="AZ38" i="27" s="1"/>
  <c r="AD37" i="27"/>
  <c r="AZ37" i="27" s="1"/>
  <c r="AD36" i="27"/>
  <c r="AZ36" i="27" s="1"/>
  <c r="AD35" i="27"/>
  <c r="AZ35" i="27" s="1"/>
  <c r="AD34" i="27"/>
  <c r="AZ34" i="27" s="1"/>
  <c r="AD33" i="27"/>
  <c r="AZ33" i="27" s="1"/>
  <c r="AD32" i="27"/>
  <c r="AZ32" i="27" s="1"/>
  <c r="AD31" i="27"/>
  <c r="AZ31" i="27" s="1"/>
  <c r="AD30" i="27"/>
  <c r="AZ30" i="27" s="1"/>
  <c r="AD29" i="27"/>
  <c r="AZ29" i="27" s="1"/>
  <c r="AD28" i="27"/>
  <c r="AZ28" i="27" s="1"/>
  <c r="AD27" i="27"/>
  <c r="AZ27" i="27" s="1"/>
  <c r="AD26" i="27"/>
  <c r="AZ26" i="27" s="1"/>
  <c r="AD25" i="27"/>
  <c r="AZ25" i="27" s="1"/>
  <c r="AD24" i="27"/>
  <c r="AZ24" i="27" s="1"/>
  <c r="AD23" i="27"/>
  <c r="AZ23" i="27" s="1"/>
  <c r="AD22" i="27"/>
  <c r="AZ22" i="27" s="1"/>
  <c r="AD21" i="27"/>
  <c r="AZ21" i="27" s="1"/>
  <c r="AC114" i="27"/>
  <c r="AY114" i="27" s="1"/>
  <c r="AB114" i="27"/>
  <c r="AX114" i="27" s="1"/>
  <c r="AA114" i="27"/>
  <c r="AW114" i="27" s="1"/>
  <c r="Z114" i="27"/>
  <c r="AV114" i="27" s="1"/>
  <c r="Y114" i="27"/>
  <c r="AU114" i="27" s="1"/>
  <c r="X114" i="27"/>
  <c r="AT114" i="27" s="1"/>
  <c r="W114" i="27"/>
  <c r="AS114" i="27" s="1"/>
  <c r="V114" i="27"/>
  <c r="AR114" i="27" s="1"/>
  <c r="U114" i="27"/>
  <c r="AQ114" i="27" s="1"/>
  <c r="AC113" i="27"/>
  <c r="AY113" i="27" s="1"/>
  <c r="AB113" i="27"/>
  <c r="AX113" i="27" s="1"/>
  <c r="AA113" i="27"/>
  <c r="AW113" i="27" s="1"/>
  <c r="Z113" i="27"/>
  <c r="AV113" i="27" s="1"/>
  <c r="Y113" i="27"/>
  <c r="AU113" i="27" s="1"/>
  <c r="X113" i="27"/>
  <c r="AT113" i="27" s="1"/>
  <c r="W113" i="27"/>
  <c r="AS113" i="27" s="1"/>
  <c r="V113" i="27"/>
  <c r="AR113" i="27" s="1"/>
  <c r="U113" i="27"/>
  <c r="AQ113" i="27" s="1"/>
  <c r="AC112" i="27"/>
  <c r="AY112" i="27" s="1"/>
  <c r="AB112" i="27"/>
  <c r="AX112" i="27" s="1"/>
  <c r="AA112" i="27"/>
  <c r="AW112" i="27" s="1"/>
  <c r="Z112" i="27"/>
  <c r="AV112" i="27" s="1"/>
  <c r="Y112" i="27"/>
  <c r="AU112" i="27" s="1"/>
  <c r="X112" i="27"/>
  <c r="AT112" i="27" s="1"/>
  <c r="W112" i="27"/>
  <c r="AS112" i="27" s="1"/>
  <c r="V112" i="27"/>
  <c r="AR112" i="27" s="1"/>
  <c r="U112" i="27"/>
  <c r="AQ112" i="27" s="1"/>
  <c r="AC111" i="27"/>
  <c r="AY111" i="27" s="1"/>
  <c r="AB111" i="27"/>
  <c r="AX111" i="27" s="1"/>
  <c r="AA111" i="27"/>
  <c r="AW111" i="27" s="1"/>
  <c r="Z111" i="27"/>
  <c r="AV111" i="27" s="1"/>
  <c r="Y111" i="27"/>
  <c r="AU111" i="27" s="1"/>
  <c r="X111" i="27"/>
  <c r="AT111" i="27" s="1"/>
  <c r="W111" i="27"/>
  <c r="AS111" i="27" s="1"/>
  <c r="V111" i="27"/>
  <c r="AR111" i="27" s="1"/>
  <c r="U111" i="27"/>
  <c r="AQ111" i="27" s="1"/>
  <c r="AC110" i="27"/>
  <c r="AY110" i="27" s="1"/>
  <c r="AB110" i="27"/>
  <c r="AX110" i="27" s="1"/>
  <c r="AA110" i="27"/>
  <c r="AW110" i="27" s="1"/>
  <c r="Z110" i="27"/>
  <c r="AV110" i="27" s="1"/>
  <c r="Y110" i="27"/>
  <c r="AU110" i="27" s="1"/>
  <c r="X110" i="27"/>
  <c r="AT110" i="27" s="1"/>
  <c r="W110" i="27"/>
  <c r="AS110" i="27" s="1"/>
  <c r="V110" i="27"/>
  <c r="AR110" i="27" s="1"/>
  <c r="U110" i="27"/>
  <c r="AQ110" i="27" s="1"/>
  <c r="AC109" i="27"/>
  <c r="AY109" i="27" s="1"/>
  <c r="AB109" i="27"/>
  <c r="AX109" i="27" s="1"/>
  <c r="AA109" i="27"/>
  <c r="AW109" i="27" s="1"/>
  <c r="Z109" i="27"/>
  <c r="AV109" i="27" s="1"/>
  <c r="Y109" i="27"/>
  <c r="AU109" i="27" s="1"/>
  <c r="X109" i="27"/>
  <c r="AT109" i="27" s="1"/>
  <c r="W109" i="27"/>
  <c r="AS109" i="27" s="1"/>
  <c r="V109" i="27"/>
  <c r="AR109" i="27" s="1"/>
  <c r="U109" i="27"/>
  <c r="AQ109" i="27" s="1"/>
  <c r="AC108" i="27"/>
  <c r="AY108" i="27" s="1"/>
  <c r="AB108" i="27"/>
  <c r="AX108" i="27" s="1"/>
  <c r="AA108" i="27"/>
  <c r="AW108" i="27" s="1"/>
  <c r="Z108" i="27"/>
  <c r="AV108" i="27" s="1"/>
  <c r="Y108" i="27"/>
  <c r="AU108" i="27" s="1"/>
  <c r="X108" i="27"/>
  <c r="AT108" i="27" s="1"/>
  <c r="W108" i="27"/>
  <c r="AS108" i="27" s="1"/>
  <c r="V108" i="27"/>
  <c r="AR108" i="27" s="1"/>
  <c r="U108" i="27"/>
  <c r="AQ108" i="27" s="1"/>
  <c r="AC107" i="27"/>
  <c r="AY107" i="27" s="1"/>
  <c r="AB107" i="27"/>
  <c r="AX107" i="27" s="1"/>
  <c r="AA107" i="27"/>
  <c r="AW107" i="27" s="1"/>
  <c r="Z107" i="27"/>
  <c r="AV107" i="27" s="1"/>
  <c r="Y107" i="27"/>
  <c r="AU107" i="27" s="1"/>
  <c r="X107" i="27"/>
  <c r="AT107" i="27" s="1"/>
  <c r="W107" i="27"/>
  <c r="AS107" i="27" s="1"/>
  <c r="V107" i="27"/>
  <c r="AR107" i="27" s="1"/>
  <c r="U107" i="27"/>
  <c r="AQ107" i="27" s="1"/>
  <c r="AC106" i="27"/>
  <c r="AY106" i="27" s="1"/>
  <c r="AB106" i="27"/>
  <c r="AX106" i="27" s="1"/>
  <c r="AA106" i="27"/>
  <c r="AW106" i="27" s="1"/>
  <c r="Z106" i="27"/>
  <c r="AV106" i="27" s="1"/>
  <c r="Y106" i="27"/>
  <c r="AU106" i="27" s="1"/>
  <c r="X106" i="27"/>
  <c r="AT106" i="27" s="1"/>
  <c r="W106" i="27"/>
  <c r="AS106" i="27" s="1"/>
  <c r="V106" i="27"/>
  <c r="AR106" i="27" s="1"/>
  <c r="U106" i="27"/>
  <c r="AQ106" i="27" s="1"/>
  <c r="AC105" i="27"/>
  <c r="AY105" i="27" s="1"/>
  <c r="AB105" i="27"/>
  <c r="AX105" i="27" s="1"/>
  <c r="AA105" i="27"/>
  <c r="AW105" i="27" s="1"/>
  <c r="Z105" i="27"/>
  <c r="AV105" i="27" s="1"/>
  <c r="Y105" i="27"/>
  <c r="AU105" i="27" s="1"/>
  <c r="X105" i="27"/>
  <c r="AT105" i="27" s="1"/>
  <c r="W105" i="27"/>
  <c r="AS105" i="27" s="1"/>
  <c r="V105" i="27"/>
  <c r="AR105" i="27" s="1"/>
  <c r="U105" i="27"/>
  <c r="AQ105" i="27" s="1"/>
  <c r="AC104" i="27"/>
  <c r="AY104" i="27" s="1"/>
  <c r="AB104" i="27"/>
  <c r="AX104" i="27" s="1"/>
  <c r="AA104" i="27"/>
  <c r="AW104" i="27" s="1"/>
  <c r="Z104" i="27"/>
  <c r="AV104" i="27" s="1"/>
  <c r="Y104" i="27"/>
  <c r="AU104" i="27" s="1"/>
  <c r="X104" i="27"/>
  <c r="AT104" i="27" s="1"/>
  <c r="W104" i="27"/>
  <c r="AS104" i="27" s="1"/>
  <c r="V104" i="27"/>
  <c r="AR104" i="27" s="1"/>
  <c r="U104" i="27"/>
  <c r="AQ104" i="27" s="1"/>
  <c r="AC103" i="27"/>
  <c r="AY103" i="27" s="1"/>
  <c r="AB103" i="27"/>
  <c r="AX103" i="27" s="1"/>
  <c r="AA103" i="27"/>
  <c r="AW103" i="27" s="1"/>
  <c r="Z103" i="27"/>
  <c r="AV103" i="27" s="1"/>
  <c r="Y103" i="27"/>
  <c r="AU103" i="27" s="1"/>
  <c r="X103" i="27"/>
  <c r="AT103" i="27" s="1"/>
  <c r="W103" i="27"/>
  <c r="AS103" i="27" s="1"/>
  <c r="V103" i="27"/>
  <c r="AR103" i="27" s="1"/>
  <c r="U103" i="27"/>
  <c r="AQ103" i="27" s="1"/>
  <c r="AC102" i="27"/>
  <c r="AY102" i="27" s="1"/>
  <c r="AB102" i="27"/>
  <c r="AX102" i="27" s="1"/>
  <c r="AA102" i="27"/>
  <c r="AW102" i="27" s="1"/>
  <c r="Z102" i="27"/>
  <c r="AV102" i="27" s="1"/>
  <c r="Y102" i="27"/>
  <c r="AU102" i="27" s="1"/>
  <c r="X102" i="27"/>
  <c r="AT102" i="27" s="1"/>
  <c r="W102" i="27"/>
  <c r="AS102" i="27" s="1"/>
  <c r="V102" i="27"/>
  <c r="AR102" i="27" s="1"/>
  <c r="U102" i="27"/>
  <c r="AQ102" i="27" s="1"/>
  <c r="AC101" i="27"/>
  <c r="AY101" i="27" s="1"/>
  <c r="AB101" i="27"/>
  <c r="AX101" i="27" s="1"/>
  <c r="AA101" i="27"/>
  <c r="AW101" i="27" s="1"/>
  <c r="Z101" i="27"/>
  <c r="AV101" i="27" s="1"/>
  <c r="Y101" i="27"/>
  <c r="AU101" i="27" s="1"/>
  <c r="X101" i="27"/>
  <c r="AT101" i="27" s="1"/>
  <c r="W101" i="27"/>
  <c r="AS101" i="27" s="1"/>
  <c r="V101" i="27"/>
  <c r="AR101" i="27" s="1"/>
  <c r="U101" i="27"/>
  <c r="AQ101" i="27" s="1"/>
  <c r="AC100" i="27"/>
  <c r="AY100" i="27" s="1"/>
  <c r="AB100" i="27"/>
  <c r="AX100" i="27" s="1"/>
  <c r="AA100" i="27"/>
  <c r="AW100" i="27" s="1"/>
  <c r="Z100" i="27"/>
  <c r="AV100" i="27" s="1"/>
  <c r="Y100" i="27"/>
  <c r="AU100" i="27" s="1"/>
  <c r="X100" i="27"/>
  <c r="AT100" i="27" s="1"/>
  <c r="W100" i="27"/>
  <c r="AS100" i="27" s="1"/>
  <c r="V100" i="27"/>
  <c r="AR100" i="27" s="1"/>
  <c r="U100" i="27"/>
  <c r="AQ100" i="27" s="1"/>
  <c r="AC99" i="27"/>
  <c r="AY99" i="27" s="1"/>
  <c r="AB99" i="27"/>
  <c r="AX99" i="27" s="1"/>
  <c r="AA99" i="27"/>
  <c r="AW99" i="27" s="1"/>
  <c r="Z99" i="27"/>
  <c r="AV99" i="27" s="1"/>
  <c r="Y99" i="27"/>
  <c r="AU99" i="27" s="1"/>
  <c r="X99" i="27"/>
  <c r="AT99" i="27" s="1"/>
  <c r="W99" i="27"/>
  <c r="AS99" i="27" s="1"/>
  <c r="V99" i="27"/>
  <c r="AR99" i="27" s="1"/>
  <c r="U99" i="27"/>
  <c r="AQ99" i="27" s="1"/>
  <c r="AC98" i="27"/>
  <c r="AY98" i="27" s="1"/>
  <c r="AB98" i="27"/>
  <c r="AX98" i="27" s="1"/>
  <c r="AA98" i="27"/>
  <c r="AW98" i="27" s="1"/>
  <c r="Z98" i="27"/>
  <c r="AV98" i="27" s="1"/>
  <c r="Y98" i="27"/>
  <c r="AU98" i="27" s="1"/>
  <c r="X98" i="27"/>
  <c r="AT98" i="27" s="1"/>
  <c r="W98" i="27"/>
  <c r="AS98" i="27" s="1"/>
  <c r="V98" i="27"/>
  <c r="AR98" i="27" s="1"/>
  <c r="U98" i="27"/>
  <c r="AQ98" i="27" s="1"/>
  <c r="AC97" i="27"/>
  <c r="AY97" i="27" s="1"/>
  <c r="AB97" i="27"/>
  <c r="AX97" i="27" s="1"/>
  <c r="AA97" i="27"/>
  <c r="AW97" i="27" s="1"/>
  <c r="Z97" i="27"/>
  <c r="AV97" i="27" s="1"/>
  <c r="Y97" i="27"/>
  <c r="AU97" i="27" s="1"/>
  <c r="X97" i="27"/>
  <c r="AT97" i="27" s="1"/>
  <c r="W97" i="27"/>
  <c r="AS97" i="27" s="1"/>
  <c r="V97" i="27"/>
  <c r="AR97" i="27" s="1"/>
  <c r="U97" i="27"/>
  <c r="AQ97" i="27" s="1"/>
  <c r="AC96" i="27"/>
  <c r="AY96" i="27" s="1"/>
  <c r="AB96" i="27"/>
  <c r="AX96" i="27" s="1"/>
  <c r="AA96" i="27"/>
  <c r="AW96" i="27" s="1"/>
  <c r="Z96" i="27"/>
  <c r="AV96" i="27" s="1"/>
  <c r="Y96" i="27"/>
  <c r="AU96" i="27" s="1"/>
  <c r="X96" i="27"/>
  <c r="AT96" i="27" s="1"/>
  <c r="W96" i="27"/>
  <c r="AS96" i="27" s="1"/>
  <c r="V96" i="27"/>
  <c r="AR96" i="27" s="1"/>
  <c r="U96" i="27"/>
  <c r="AQ96" i="27" s="1"/>
  <c r="AC95" i="27"/>
  <c r="AY95" i="27" s="1"/>
  <c r="AB95" i="27"/>
  <c r="AX95" i="27" s="1"/>
  <c r="AA95" i="27"/>
  <c r="AW95" i="27" s="1"/>
  <c r="Z95" i="27"/>
  <c r="AV95" i="27" s="1"/>
  <c r="Y95" i="27"/>
  <c r="AU95" i="27" s="1"/>
  <c r="X95" i="27"/>
  <c r="AT95" i="27" s="1"/>
  <c r="W95" i="27"/>
  <c r="AS95" i="27" s="1"/>
  <c r="V95" i="27"/>
  <c r="AR95" i="27" s="1"/>
  <c r="U95" i="27"/>
  <c r="AQ95" i="27" s="1"/>
  <c r="AC94" i="27"/>
  <c r="AY94" i="27" s="1"/>
  <c r="AB94" i="27"/>
  <c r="AX94" i="27" s="1"/>
  <c r="AA94" i="27"/>
  <c r="AW94" i="27" s="1"/>
  <c r="Z94" i="27"/>
  <c r="AV94" i="27" s="1"/>
  <c r="Y94" i="27"/>
  <c r="AU94" i="27" s="1"/>
  <c r="X94" i="27"/>
  <c r="AT94" i="27" s="1"/>
  <c r="W94" i="27"/>
  <c r="AS94" i="27" s="1"/>
  <c r="V94" i="27"/>
  <c r="AR94" i="27" s="1"/>
  <c r="U94" i="27"/>
  <c r="AQ94" i="27" s="1"/>
  <c r="AC93" i="27"/>
  <c r="AY93" i="27" s="1"/>
  <c r="AB93" i="27"/>
  <c r="AX93" i="27" s="1"/>
  <c r="AA93" i="27"/>
  <c r="AW93" i="27" s="1"/>
  <c r="Z93" i="27"/>
  <c r="AV93" i="27" s="1"/>
  <c r="Y93" i="27"/>
  <c r="AU93" i="27" s="1"/>
  <c r="X93" i="27"/>
  <c r="AT93" i="27" s="1"/>
  <c r="W93" i="27"/>
  <c r="AS93" i="27" s="1"/>
  <c r="V93" i="27"/>
  <c r="AR93" i="27" s="1"/>
  <c r="U93" i="27"/>
  <c r="AQ93" i="27" s="1"/>
  <c r="AC92" i="27"/>
  <c r="AY92" i="27" s="1"/>
  <c r="AB92" i="27"/>
  <c r="AX92" i="27" s="1"/>
  <c r="AA92" i="27"/>
  <c r="AW92" i="27" s="1"/>
  <c r="Z92" i="27"/>
  <c r="AV92" i="27" s="1"/>
  <c r="Y92" i="27"/>
  <c r="AU92" i="27" s="1"/>
  <c r="X92" i="27"/>
  <c r="AT92" i="27" s="1"/>
  <c r="W92" i="27"/>
  <c r="AS92" i="27" s="1"/>
  <c r="V92" i="27"/>
  <c r="AR92" i="27" s="1"/>
  <c r="U92" i="27"/>
  <c r="AQ92" i="27" s="1"/>
  <c r="AC91" i="27"/>
  <c r="AY91" i="27" s="1"/>
  <c r="AB91" i="27"/>
  <c r="AX91" i="27" s="1"/>
  <c r="AA91" i="27"/>
  <c r="AW91" i="27" s="1"/>
  <c r="Z91" i="27"/>
  <c r="AV91" i="27" s="1"/>
  <c r="Y91" i="27"/>
  <c r="AU91" i="27" s="1"/>
  <c r="X91" i="27"/>
  <c r="AT91" i="27" s="1"/>
  <c r="W91" i="27"/>
  <c r="AS91" i="27" s="1"/>
  <c r="V91" i="27"/>
  <c r="AR91" i="27" s="1"/>
  <c r="U91" i="27"/>
  <c r="AQ91" i="27" s="1"/>
  <c r="AC90" i="27"/>
  <c r="AY90" i="27" s="1"/>
  <c r="AB90" i="27"/>
  <c r="AX90" i="27" s="1"/>
  <c r="AA90" i="27"/>
  <c r="AW90" i="27" s="1"/>
  <c r="Z90" i="27"/>
  <c r="AV90" i="27" s="1"/>
  <c r="Y90" i="27"/>
  <c r="AU90" i="27" s="1"/>
  <c r="X90" i="27"/>
  <c r="AT90" i="27" s="1"/>
  <c r="W90" i="27"/>
  <c r="AS90" i="27" s="1"/>
  <c r="V90" i="27"/>
  <c r="AR90" i="27" s="1"/>
  <c r="U90" i="27"/>
  <c r="AQ90" i="27" s="1"/>
  <c r="AC89" i="27"/>
  <c r="AY89" i="27" s="1"/>
  <c r="AB89" i="27"/>
  <c r="AX89" i="27" s="1"/>
  <c r="AA89" i="27"/>
  <c r="AW89" i="27" s="1"/>
  <c r="Z89" i="27"/>
  <c r="AV89" i="27" s="1"/>
  <c r="Y89" i="27"/>
  <c r="AU89" i="27" s="1"/>
  <c r="X89" i="27"/>
  <c r="AT89" i="27" s="1"/>
  <c r="W89" i="27"/>
  <c r="AS89" i="27" s="1"/>
  <c r="V89" i="27"/>
  <c r="AR89" i="27" s="1"/>
  <c r="U89" i="27"/>
  <c r="AQ89" i="27" s="1"/>
  <c r="AC88" i="27"/>
  <c r="AY88" i="27" s="1"/>
  <c r="AB88" i="27"/>
  <c r="AX88" i="27" s="1"/>
  <c r="AA88" i="27"/>
  <c r="AW88" i="27" s="1"/>
  <c r="Z88" i="27"/>
  <c r="AV88" i="27" s="1"/>
  <c r="Y88" i="27"/>
  <c r="AU88" i="27" s="1"/>
  <c r="X88" i="27"/>
  <c r="AT88" i="27" s="1"/>
  <c r="W88" i="27"/>
  <c r="AS88" i="27" s="1"/>
  <c r="V88" i="27"/>
  <c r="AR88" i="27" s="1"/>
  <c r="U88" i="27"/>
  <c r="AQ88" i="27" s="1"/>
  <c r="AC87" i="27"/>
  <c r="AY87" i="27" s="1"/>
  <c r="AB87" i="27"/>
  <c r="AX87" i="27" s="1"/>
  <c r="AA87" i="27"/>
  <c r="AW87" i="27" s="1"/>
  <c r="Z87" i="27"/>
  <c r="AV87" i="27" s="1"/>
  <c r="Y87" i="27"/>
  <c r="AU87" i="27" s="1"/>
  <c r="X87" i="27"/>
  <c r="AT87" i="27" s="1"/>
  <c r="W87" i="27"/>
  <c r="AS87" i="27" s="1"/>
  <c r="V87" i="27"/>
  <c r="AR87" i="27" s="1"/>
  <c r="U87" i="27"/>
  <c r="AQ87" i="27" s="1"/>
  <c r="AC86" i="27"/>
  <c r="AY86" i="27" s="1"/>
  <c r="AB86" i="27"/>
  <c r="AX86" i="27" s="1"/>
  <c r="AA86" i="27"/>
  <c r="AW86" i="27" s="1"/>
  <c r="Z86" i="27"/>
  <c r="AV86" i="27" s="1"/>
  <c r="Y86" i="27"/>
  <c r="AU86" i="27" s="1"/>
  <c r="X86" i="27"/>
  <c r="AT86" i="27" s="1"/>
  <c r="W86" i="27"/>
  <c r="AS86" i="27" s="1"/>
  <c r="V86" i="27"/>
  <c r="AR86" i="27" s="1"/>
  <c r="U86" i="27"/>
  <c r="AQ86" i="27" s="1"/>
  <c r="AC85" i="27"/>
  <c r="AY85" i="27" s="1"/>
  <c r="AB85" i="27"/>
  <c r="AX85" i="27" s="1"/>
  <c r="AA85" i="27"/>
  <c r="AW85" i="27" s="1"/>
  <c r="Z85" i="27"/>
  <c r="AV85" i="27" s="1"/>
  <c r="Y85" i="27"/>
  <c r="AU85" i="27" s="1"/>
  <c r="X85" i="27"/>
  <c r="AT85" i="27" s="1"/>
  <c r="W85" i="27"/>
  <c r="AS85" i="27" s="1"/>
  <c r="V85" i="27"/>
  <c r="AR85" i="27" s="1"/>
  <c r="U85" i="27"/>
  <c r="AQ85" i="27" s="1"/>
  <c r="AC84" i="27"/>
  <c r="AY84" i="27" s="1"/>
  <c r="AB84" i="27"/>
  <c r="AX84" i="27" s="1"/>
  <c r="AA84" i="27"/>
  <c r="AW84" i="27" s="1"/>
  <c r="Z84" i="27"/>
  <c r="AV84" i="27" s="1"/>
  <c r="Y84" i="27"/>
  <c r="AU84" i="27" s="1"/>
  <c r="X84" i="27"/>
  <c r="AT84" i="27" s="1"/>
  <c r="W84" i="27"/>
  <c r="AS84" i="27" s="1"/>
  <c r="V84" i="27"/>
  <c r="AR84" i="27" s="1"/>
  <c r="U84" i="27"/>
  <c r="AQ84" i="27" s="1"/>
  <c r="AC83" i="27"/>
  <c r="AY83" i="27" s="1"/>
  <c r="AB83" i="27"/>
  <c r="AX83" i="27" s="1"/>
  <c r="AA83" i="27"/>
  <c r="AW83" i="27" s="1"/>
  <c r="Z83" i="27"/>
  <c r="AV83" i="27" s="1"/>
  <c r="Y83" i="27"/>
  <c r="AU83" i="27" s="1"/>
  <c r="X83" i="27"/>
  <c r="AT83" i="27" s="1"/>
  <c r="W83" i="27"/>
  <c r="AS83" i="27" s="1"/>
  <c r="V83" i="27"/>
  <c r="AR83" i="27" s="1"/>
  <c r="U83" i="27"/>
  <c r="AQ83" i="27" s="1"/>
  <c r="AC82" i="27"/>
  <c r="AY82" i="27" s="1"/>
  <c r="AB82" i="27"/>
  <c r="AX82" i="27" s="1"/>
  <c r="AA82" i="27"/>
  <c r="AW82" i="27" s="1"/>
  <c r="Z82" i="27"/>
  <c r="AV82" i="27" s="1"/>
  <c r="Y82" i="27"/>
  <c r="AU82" i="27" s="1"/>
  <c r="X82" i="27"/>
  <c r="AT82" i="27" s="1"/>
  <c r="W82" i="27"/>
  <c r="AS82" i="27" s="1"/>
  <c r="V82" i="27"/>
  <c r="AR82" i="27" s="1"/>
  <c r="U82" i="27"/>
  <c r="AQ82" i="27" s="1"/>
  <c r="AC81" i="27"/>
  <c r="AY81" i="27" s="1"/>
  <c r="AB81" i="27"/>
  <c r="AX81" i="27" s="1"/>
  <c r="AA81" i="27"/>
  <c r="AW81" i="27" s="1"/>
  <c r="Z81" i="27"/>
  <c r="AV81" i="27" s="1"/>
  <c r="Y81" i="27"/>
  <c r="AU81" i="27" s="1"/>
  <c r="X81" i="27"/>
  <c r="AT81" i="27" s="1"/>
  <c r="W81" i="27"/>
  <c r="AS81" i="27" s="1"/>
  <c r="V81" i="27"/>
  <c r="AR81" i="27" s="1"/>
  <c r="U81" i="27"/>
  <c r="AQ81" i="27" s="1"/>
  <c r="AC80" i="27"/>
  <c r="AY80" i="27" s="1"/>
  <c r="AB80" i="27"/>
  <c r="AX80" i="27" s="1"/>
  <c r="AA80" i="27"/>
  <c r="AW80" i="27" s="1"/>
  <c r="Z80" i="27"/>
  <c r="AV80" i="27" s="1"/>
  <c r="Y80" i="27"/>
  <c r="AU80" i="27" s="1"/>
  <c r="X80" i="27"/>
  <c r="AT80" i="27" s="1"/>
  <c r="W80" i="27"/>
  <c r="AS80" i="27" s="1"/>
  <c r="V80" i="27"/>
  <c r="AR80" i="27" s="1"/>
  <c r="U80" i="27"/>
  <c r="AQ80" i="27" s="1"/>
  <c r="AC79" i="27"/>
  <c r="AY79" i="27" s="1"/>
  <c r="AB79" i="27"/>
  <c r="AX79" i="27" s="1"/>
  <c r="AA79" i="27"/>
  <c r="AW79" i="27" s="1"/>
  <c r="Z79" i="27"/>
  <c r="AV79" i="27" s="1"/>
  <c r="Y79" i="27"/>
  <c r="AU79" i="27" s="1"/>
  <c r="X79" i="27"/>
  <c r="AT79" i="27" s="1"/>
  <c r="W79" i="27"/>
  <c r="AS79" i="27" s="1"/>
  <c r="V79" i="27"/>
  <c r="AR79" i="27" s="1"/>
  <c r="U79" i="27"/>
  <c r="AQ79" i="27" s="1"/>
  <c r="AC78" i="27"/>
  <c r="AY78" i="27" s="1"/>
  <c r="AB78" i="27"/>
  <c r="AX78" i="27" s="1"/>
  <c r="AA78" i="27"/>
  <c r="AW78" i="27" s="1"/>
  <c r="Z78" i="27"/>
  <c r="AV78" i="27" s="1"/>
  <c r="Y78" i="27"/>
  <c r="AU78" i="27" s="1"/>
  <c r="X78" i="27"/>
  <c r="AT78" i="27" s="1"/>
  <c r="W78" i="27"/>
  <c r="AS78" i="27" s="1"/>
  <c r="V78" i="27"/>
  <c r="AR78" i="27" s="1"/>
  <c r="U78" i="27"/>
  <c r="AQ78" i="27" s="1"/>
  <c r="AC77" i="27"/>
  <c r="AY77" i="27" s="1"/>
  <c r="AB77" i="27"/>
  <c r="AX77" i="27" s="1"/>
  <c r="AA77" i="27"/>
  <c r="AW77" i="27" s="1"/>
  <c r="Z77" i="27"/>
  <c r="AV77" i="27" s="1"/>
  <c r="Y77" i="27"/>
  <c r="AU77" i="27" s="1"/>
  <c r="X77" i="27"/>
  <c r="AT77" i="27" s="1"/>
  <c r="W77" i="27"/>
  <c r="AS77" i="27" s="1"/>
  <c r="V77" i="27"/>
  <c r="AR77" i="27" s="1"/>
  <c r="U77" i="27"/>
  <c r="AQ77" i="27" s="1"/>
  <c r="AC76" i="27"/>
  <c r="AY76" i="27" s="1"/>
  <c r="AB76" i="27"/>
  <c r="AX76" i="27" s="1"/>
  <c r="AA76" i="27"/>
  <c r="AW76" i="27" s="1"/>
  <c r="Z76" i="27"/>
  <c r="AV76" i="27" s="1"/>
  <c r="Y76" i="27"/>
  <c r="AU76" i="27" s="1"/>
  <c r="X76" i="27"/>
  <c r="AT76" i="27" s="1"/>
  <c r="W76" i="27"/>
  <c r="AS76" i="27" s="1"/>
  <c r="V76" i="27"/>
  <c r="AR76" i="27" s="1"/>
  <c r="U76" i="27"/>
  <c r="AQ76" i="27" s="1"/>
  <c r="AC75" i="27"/>
  <c r="AY75" i="27" s="1"/>
  <c r="AB75" i="27"/>
  <c r="AX75" i="27" s="1"/>
  <c r="AA75" i="27"/>
  <c r="AW75" i="27" s="1"/>
  <c r="Z75" i="27"/>
  <c r="AV75" i="27" s="1"/>
  <c r="Y75" i="27"/>
  <c r="AU75" i="27" s="1"/>
  <c r="X75" i="27"/>
  <c r="AT75" i="27" s="1"/>
  <c r="W75" i="27"/>
  <c r="AS75" i="27" s="1"/>
  <c r="V75" i="27"/>
  <c r="AR75" i="27" s="1"/>
  <c r="U75" i="27"/>
  <c r="AQ75" i="27" s="1"/>
  <c r="AC74" i="27"/>
  <c r="AY74" i="27" s="1"/>
  <c r="AB74" i="27"/>
  <c r="AX74" i="27" s="1"/>
  <c r="AA74" i="27"/>
  <c r="AW74" i="27" s="1"/>
  <c r="Z74" i="27"/>
  <c r="AV74" i="27" s="1"/>
  <c r="Y74" i="27"/>
  <c r="AU74" i="27" s="1"/>
  <c r="X74" i="27"/>
  <c r="AT74" i="27" s="1"/>
  <c r="W74" i="27"/>
  <c r="AS74" i="27" s="1"/>
  <c r="V74" i="27"/>
  <c r="AR74" i="27" s="1"/>
  <c r="U74" i="27"/>
  <c r="AQ74" i="27" s="1"/>
  <c r="AC73" i="27"/>
  <c r="AY73" i="27" s="1"/>
  <c r="AB73" i="27"/>
  <c r="AX73" i="27" s="1"/>
  <c r="AA73" i="27"/>
  <c r="AW73" i="27" s="1"/>
  <c r="Z73" i="27"/>
  <c r="AV73" i="27" s="1"/>
  <c r="Y73" i="27"/>
  <c r="AU73" i="27" s="1"/>
  <c r="X73" i="27"/>
  <c r="AT73" i="27" s="1"/>
  <c r="W73" i="27"/>
  <c r="AS73" i="27" s="1"/>
  <c r="V73" i="27"/>
  <c r="AR73" i="27" s="1"/>
  <c r="U73" i="27"/>
  <c r="AQ73" i="27" s="1"/>
  <c r="AC72" i="27"/>
  <c r="AY72" i="27" s="1"/>
  <c r="AB72" i="27"/>
  <c r="AX72" i="27" s="1"/>
  <c r="AA72" i="27"/>
  <c r="AW72" i="27" s="1"/>
  <c r="Z72" i="27"/>
  <c r="AV72" i="27" s="1"/>
  <c r="Y72" i="27"/>
  <c r="AU72" i="27" s="1"/>
  <c r="X72" i="27"/>
  <c r="AT72" i="27" s="1"/>
  <c r="W72" i="27"/>
  <c r="AS72" i="27" s="1"/>
  <c r="V72" i="27"/>
  <c r="AR72" i="27" s="1"/>
  <c r="U72" i="27"/>
  <c r="AQ72" i="27" s="1"/>
  <c r="AC71" i="27"/>
  <c r="AY71" i="27" s="1"/>
  <c r="AB71" i="27"/>
  <c r="AX71" i="27" s="1"/>
  <c r="AA71" i="27"/>
  <c r="AW71" i="27" s="1"/>
  <c r="Z71" i="27"/>
  <c r="AV71" i="27" s="1"/>
  <c r="Y71" i="27"/>
  <c r="AU71" i="27" s="1"/>
  <c r="X71" i="27"/>
  <c r="AT71" i="27" s="1"/>
  <c r="W71" i="27"/>
  <c r="AS71" i="27" s="1"/>
  <c r="V71" i="27"/>
  <c r="AR71" i="27" s="1"/>
  <c r="U71" i="27"/>
  <c r="AQ71" i="27" s="1"/>
  <c r="AC70" i="27"/>
  <c r="AY70" i="27" s="1"/>
  <c r="AB70" i="27"/>
  <c r="AX70" i="27" s="1"/>
  <c r="AA70" i="27"/>
  <c r="AW70" i="27" s="1"/>
  <c r="Z70" i="27"/>
  <c r="AV70" i="27" s="1"/>
  <c r="Y70" i="27"/>
  <c r="AU70" i="27" s="1"/>
  <c r="X70" i="27"/>
  <c r="AT70" i="27" s="1"/>
  <c r="W70" i="27"/>
  <c r="AS70" i="27" s="1"/>
  <c r="V70" i="27"/>
  <c r="AR70" i="27" s="1"/>
  <c r="U70" i="27"/>
  <c r="AQ70" i="27" s="1"/>
  <c r="AC69" i="27"/>
  <c r="AY69" i="27" s="1"/>
  <c r="AB69" i="27"/>
  <c r="AX69" i="27" s="1"/>
  <c r="AA69" i="27"/>
  <c r="AW69" i="27" s="1"/>
  <c r="Z69" i="27"/>
  <c r="AV69" i="27" s="1"/>
  <c r="Y69" i="27"/>
  <c r="AU69" i="27" s="1"/>
  <c r="X69" i="27"/>
  <c r="AT69" i="27" s="1"/>
  <c r="W69" i="27"/>
  <c r="AS69" i="27" s="1"/>
  <c r="V69" i="27"/>
  <c r="AR69" i="27" s="1"/>
  <c r="U69" i="27"/>
  <c r="AQ69" i="27" s="1"/>
  <c r="AC68" i="27"/>
  <c r="AY68" i="27" s="1"/>
  <c r="AB68" i="27"/>
  <c r="AX68" i="27" s="1"/>
  <c r="AA68" i="27"/>
  <c r="AW68" i="27" s="1"/>
  <c r="Z68" i="27"/>
  <c r="AV68" i="27" s="1"/>
  <c r="Y68" i="27"/>
  <c r="AU68" i="27" s="1"/>
  <c r="X68" i="27"/>
  <c r="AT68" i="27" s="1"/>
  <c r="W68" i="27"/>
  <c r="AS68" i="27" s="1"/>
  <c r="V68" i="27"/>
  <c r="AR68" i="27" s="1"/>
  <c r="U68" i="27"/>
  <c r="AQ68" i="27" s="1"/>
  <c r="AC67" i="27"/>
  <c r="AY67" i="27" s="1"/>
  <c r="AB67" i="27"/>
  <c r="AX67" i="27" s="1"/>
  <c r="AA67" i="27"/>
  <c r="AW67" i="27" s="1"/>
  <c r="Z67" i="27"/>
  <c r="AV67" i="27" s="1"/>
  <c r="Y67" i="27"/>
  <c r="AU67" i="27" s="1"/>
  <c r="X67" i="27"/>
  <c r="AT67" i="27" s="1"/>
  <c r="W67" i="27"/>
  <c r="AS67" i="27" s="1"/>
  <c r="V67" i="27"/>
  <c r="AR67" i="27" s="1"/>
  <c r="U67" i="27"/>
  <c r="AQ67" i="27" s="1"/>
  <c r="AC66" i="27"/>
  <c r="AY66" i="27" s="1"/>
  <c r="AB66" i="27"/>
  <c r="AX66" i="27" s="1"/>
  <c r="AA66" i="27"/>
  <c r="AW66" i="27" s="1"/>
  <c r="Z66" i="27"/>
  <c r="AV66" i="27" s="1"/>
  <c r="Y66" i="27"/>
  <c r="AU66" i="27" s="1"/>
  <c r="X66" i="27"/>
  <c r="AT66" i="27" s="1"/>
  <c r="W66" i="27"/>
  <c r="AS66" i="27" s="1"/>
  <c r="V66" i="27"/>
  <c r="AR66" i="27" s="1"/>
  <c r="U66" i="27"/>
  <c r="AQ66" i="27" s="1"/>
  <c r="AC65" i="27"/>
  <c r="AY65" i="27" s="1"/>
  <c r="AB65" i="27"/>
  <c r="AX65" i="27" s="1"/>
  <c r="AA65" i="27"/>
  <c r="AW65" i="27" s="1"/>
  <c r="Z65" i="27"/>
  <c r="AV65" i="27" s="1"/>
  <c r="Y65" i="27"/>
  <c r="AU65" i="27" s="1"/>
  <c r="X65" i="27"/>
  <c r="AT65" i="27" s="1"/>
  <c r="W65" i="27"/>
  <c r="AS65" i="27" s="1"/>
  <c r="V65" i="27"/>
  <c r="AR65" i="27" s="1"/>
  <c r="U65" i="27"/>
  <c r="AQ65" i="27" s="1"/>
  <c r="AC64" i="27"/>
  <c r="AY64" i="27" s="1"/>
  <c r="AB64" i="27"/>
  <c r="AX64" i="27" s="1"/>
  <c r="AA64" i="27"/>
  <c r="AW64" i="27" s="1"/>
  <c r="Z64" i="27"/>
  <c r="AV64" i="27" s="1"/>
  <c r="Y64" i="27"/>
  <c r="AU64" i="27" s="1"/>
  <c r="X64" i="27"/>
  <c r="AT64" i="27" s="1"/>
  <c r="W64" i="27"/>
  <c r="AS64" i="27" s="1"/>
  <c r="V64" i="27"/>
  <c r="AR64" i="27" s="1"/>
  <c r="U64" i="27"/>
  <c r="AQ64" i="27" s="1"/>
  <c r="AC63" i="27"/>
  <c r="AY63" i="27" s="1"/>
  <c r="AB63" i="27"/>
  <c r="AX63" i="27" s="1"/>
  <c r="AA63" i="27"/>
  <c r="AW63" i="27" s="1"/>
  <c r="Z63" i="27"/>
  <c r="AV63" i="27" s="1"/>
  <c r="Y63" i="27"/>
  <c r="AU63" i="27" s="1"/>
  <c r="X63" i="27"/>
  <c r="AT63" i="27" s="1"/>
  <c r="W63" i="27"/>
  <c r="AS63" i="27" s="1"/>
  <c r="V63" i="27"/>
  <c r="AR63" i="27" s="1"/>
  <c r="U63" i="27"/>
  <c r="AQ63" i="27" s="1"/>
  <c r="AC62" i="27"/>
  <c r="AY62" i="27" s="1"/>
  <c r="AB62" i="27"/>
  <c r="AX62" i="27" s="1"/>
  <c r="AA62" i="27"/>
  <c r="AW62" i="27" s="1"/>
  <c r="Z62" i="27"/>
  <c r="AV62" i="27" s="1"/>
  <c r="Y62" i="27"/>
  <c r="AU62" i="27" s="1"/>
  <c r="X62" i="27"/>
  <c r="AT62" i="27" s="1"/>
  <c r="W62" i="27"/>
  <c r="AS62" i="27" s="1"/>
  <c r="V62" i="27"/>
  <c r="AR62" i="27" s="1"/>
  <c r="U62" i="27"/>
  <c r="AQ62" i="27" s="1"/>
  <c r="AC61" i="27"/>
  <c r="AY61" i="27" s="1"/>
  <c r="AB61" i="27"/>
  <c r="AX61" i="27" s="1"/>
  <c r="AA61" i="27"/>
  <c r="AW61" i="27" s="1"/>
  <c r="Z61" i="27"/>
  <c r="AV61" i="27" s="1"/>
  <c r="Y61" i="27"/>
  <c r="AU61" i="27" s="1"/>
  <c r="X61" i="27"/>
  <c r="AT61" i="27" s="1"/>
  <c r="W61" i="27"/>
  <c r="AS61" i="27" s="1"/>
  <c r="V61" i="27"/>
  <c r="AR61" i="27" s="1"/>
  <c r="U61" i="27"/>
  <c r="AQ61" i="27" s="1"/>
  <c r="AC60" i="27"/>
  <c r="AY60" i="27" s="1"/>
  <c r="AB60" i="27"/>
  <c r="AX60" i="27" s="1"/>
  <c r="AA60" i="27"/>
  <c r="AW60" i="27" s="1"/>
  <c r="Z60" i="27"/>
  <c r="AV60" i="27" s="1"/>
  <c r="Y60" i="27"/>
  <c r="AU60" i="27" s="1"/>
  <c r="X60" i="27"/>
  <c r="AT60" i="27" s="1"/>
  <c r="W60" i="27"/>
  <c r="AS60" i="27" s="1"/>
  <c r="V60" i="27"/>
  <c r="AR60" i="27" s="1"/>
  <c r="U60" i="27"/>
  <c r="AQ60" i="27" s="1"/>
  <c r="AC59" i="27"/>
  <c r="AY59" i="27" s="1"/>
  <c r="AB59" i="27"/>
  <c r="AX59" i="27" s="1"/>
  <c r="AA59" i="27"/>
  <c r="AW59" i="27" s="1"/>
  <c r="Z59" i="27"/>
  <c r="AV59" i="27" s="1"/>
  <c r="Y59" i="27"/>
  <c r="AU59" i="27" s="1"/>
  <c r="X59" i="27"/>
  <c r="AT59" i="27" s="1"/>
  <c r="W59" i="27"/>
  <c r="AS59" i="27" s="1"/>
  <c r="V59" i="27"/>
  <c r="AR59" i="27" s="1"/>
  <c r="U59" i="27"/>
  <c r="AQ59" i="27" s="1"/>
  <c r="AC58" i="27"/>
  <c r="AY58" i="27" s="1"/>
  <c r="AB58" i="27"/>
  <c r="AX58" i="27" s="1"/>
  <c r="AA58" i="27"/>
  <c r="AW58" i="27" s="1"/>
  <c r="Z58" i="27"/>
  <c r="AV58" i="27" s="1"/>
  <c r="Y58" i="27"/>
  <c r="AU58" i="27" s="1"/>
  <c r="X58" i="27"/>
  <c r="AT58" i="27" s="1"/>
  <c r="W58" i="27"/>
  <c r="AS58" i="27" s="1"/>
  <c r="V58" i="27"/>
  <c r="AR58" i="27" s="1"/>
  <c r="U58" i="27"/>
  <c r="AQ58" i="27" s="1"/>
  <c r="AC57" i="27"/>
  <c r="AY57" i="27" s="1"/>
  <c r="AB57" i="27"/>
  <c r="AX57" i="27" s="1"/>
  <c r="AA57" i="27"/>
  <c r="AW57" i="27" s="1"/>
  <c r="Z57" i="27"/>
  <c r="AV57" i="27" s="1"/>
  <c r="Y57" i="27"/>
  <c r="AU57" i="27" s="1"/>
  <c r="X57" i="27"/>
  <c r="AT57" i="27" s="1"/>
  <c r="W57" i="27"/>
  <c r="AS57" i="27" s="1"/>
  <c r="V57" i="27"/>
  <c r="AR57" i="27" s="1"/>
  <c r="U57" i="27"/>
  <c r="AQ57" i="27" s="1"/>
  <c r="AC56" i="27"/>
  <c r="AY56" i="27" s="1"/>
  <c r="AB56" i="27"/>
  <c r="AX56" i="27" s="1"/>
  <c r="AA56" i="27"/>
  <c r="AW56" i="27" s="1"/>
  <c r="Z56" i="27"/>
  <c r="AV56" i="27" s="1"/>
  <c r="Y56" i="27"/>
  <c r="AU56" i="27" s="1"/>
  <c r="X56" i="27"/>
  <c r="AT56" i="27" s="1"/>
  <c r="W56" i="27"/>
  <c r="AS56" i="27" s="1"/>
  <c r="V56" i="27"/>
  <c r="AR56" i="27" s="1"/>
  <c r="U56" i="27"/>
  <c r="AQ56" i="27" s="1"/>
  <c r="AC55" i="27"/>
  <c r="AY55" i="27" s="1"/>
  <c r="AB55" i="27"/>
  <c r="AX55" i="27" s="1"/>
  <c r="AA55" i="27"/>
  <c r="AW55" i="27" s="1"/>
  <c r="Z55" i="27"/>
  <c r="AV55" i="27" s="1"/>
  <c r="Y55" i="27"/>
  <c r="AU55" i="27" s="1"/>
  <c r="X55" i="27"/>
  <c r="AT55" i="27" s="1"/>
  <c r="W55" i="27"/>
  <c r="AS55" i="27" s="1"/>
  <c r="V55" i="27"/>
  <c r="AR55" i="27" s="1"/>
  <c r="U55" i="27"/>
  <c r="AQ55" i="27" s="1"/>
  <c r="AC54" i="27"/>
  <c r="AY54" i="27" s="1"/>
  <c r="AB54" i="27"/>
  <c r="AX54" i="27" s="1"/>
  <c r="AA54" i="27"/>
  <c r="AW54" i="27" s="1"/>
  <c r="Z54" i="27"/>
  <c r="AV54" i="27" s="1"/>
  <c r="Y54" i="27"/>
  <c r="AU54" i="27" s="1"/>
  <c r="X54" i="27"/>
  <c r="AT54" i="27" s="1"/>
  <c r="W54" i="27"/>
  <c r="AS54" i="27" s="1"/>
  <c r="V54" i="27"/>
  <c r="AR54" i="27" s="1"/>
  <c r="U54" i="27"/>
  <c r="AQ54" i="27" s="1"/>
  <c r="AC53" i="27"/>
  <c r="AY53" i="27" s="1"/>
  <c r="AB53" i="27"/>
  <c r="AX53" i="27" s="1"/>
  <c r="AA53" i="27"/>
  <c r="AW53" i="27" s="1"/>
  <c r="Z53" i="27"/>
  <c r="AV53" i="27" s="1"/>
  <c r="Y53" i="27"/>
  <c r="AU53" i="27" s="1"/>
  <c r="X53" i="27"/>
  <c r="AT53" i="27" s="1"/>
  <c r="W53" i="27"/>
  <c r="AS53" i="27" s="1"/>
  <c r="V53" i="27"/>
  <c r="AR53" i="27" s="1"/>
  <c r="U53" i="27"/>
  <c r="AQ53" i="27" s="1"/>
  <c r="AC52" i="27"/>
  <c r="AY52" i="27" s="1"/>
  <c r="AB52" i="27"/>
  <c r="AX52" i="27" s="1"/>
  <c r="AA52" i="27"/>
  <c r="AW52" i="27" s="1"/>
  <c r="Z52" i="27"/>
  <c r="AV52" i="27" s="1"/>
  <c r="Y52" i="27"/>
  <c r="AU52" i="27" s="1"/>
  <c r="X52" i="27"/>
  <c r="AT52" i="27" s="1"/>
  <c r="W52" i="27"/>
  <c r="AS52" i="27" s="1"/>
  <c r="V52" i="27"/>
  <c r="AR52" i="27" s="1"/>
  <c r="U52" i="27"/>
  <c r="AQ52" i="27" s="1"/>
  <c r="AC51" i="27"/>
  <c r="AY51" i="27" s="1"/>
  <c r="AB51" i="27"/>
  <c r="AX51" i="27" s="1"/>
  <c r="AA51" i="27"/>
  <c r="AW51" i="27" s="1"/>
  <c r="Z51" i="27"/>
  <c r="AV51" i="27" s="1"/>
  <c r="Y51" i="27"/>
  <c r="AU51" i="27" s="1"/>
  <c r="X51" i="27"/>
  <c r="AT51" i="27" s="1"/>
  <c r="W51" i="27"/>
  <c r="AS51" i="27" s="1"/>
  <c r="V51" i="27"/>
  <c r="AR51" i="27" s="1"/>
  <c r="U51" i="27"/>
  <c r="AQ51" i="27" s="1"/>
  <c r="AC50" i="27"/>
  <c r="AY50" i="27" s="1"/>
  <c r="AB50" i="27"/>
  <c r="AX50" i="27" s="1"/>
  <c r="AA50" i="27"/>
  <c r="AW50" i="27" s="1"/>
  <c r="Z50" i="27"/>
  <c r="AV50" i="27" s="1"/>
  <c r="Y50" i="27"/>
  <c r="AU50" i="27" s="1"/>
  <c r="X50" i="27"/>
  <c r="AT50" i="27" s="1"/>
  <c r="W50" i="27"/>
  <c r="AS50" i="27" s="1"/>
  <c r="V50" i="27"/>
  <c r="AR50" i="27" s="1"/>
  <c r="U50" i="27"/>
  <c r="AQ50" i="27" s="1"/>
  <c r="AC49" i="27"/>
  <c r="AY49" i="27" s="1"/>
  <c r="AB49" i="27"/>
  <c r="AX49" i="27" s="1"/>
  <c r="AA49" i="27"/>
  <c r="AW49" i="27" s="1"/>
  <c r="Z49" i="27"/>
  <c r="AV49" i="27" s="1"/>
  <c r="Y49" i="27"/>
  <c r="AU49" i="27" s="1"/>
  <c r="X49" i="27"/>
  <c r="AT49" i="27" s="1"/>
  <c r="W49" i="27"/>
  <c r="AS49" i="27" s="1"/>
  <c r="V49" i="27"/>
  <c r="AR49" i="27" s="1"/>
  <c r="U49" i="27"/>
  <c r="AQ49" i="27" s="1"/>
  <c r="AC48" i="27"/>
  <c r="AY48" i="27" s="1"/>
  <c r="AB48" i="27"/>
  <c r="AX48" i="27" s="1"/>
  <c r="AA48" i="27"/>
  <c r="AW48" i="27" s="1"/>
  <c r="Z48" i="27"/>
  <c r="AV48" i="27" s="1"/>
  <c r="Y48" i="27"/>
  <c r="AU48" i="27" s="1"/>
  <c r="X48" i="27"/>
  <c r="AT48" i="27" s="1"/>
  <c r="W48" i="27"/>
  <c r="AS48" i="27" s="1"/>
  <c r="V48" i="27"/>
  <c r="AR48" i="27" s="1"/>
  <c r="U48" i="27"/>
  <c r="AQ48" i="27" s="1"/>
  <c r="AC47" i="27"/>
  <c r="AY47" i="27" s="1"/>
  <c r="AB47" i="27"/>
  <c r="AX47" i="27" s="1"/>
  <c r="AA47" i="27"/>
  <c r="AW47" i="27" s="1"/>
  <c r="Z47" i="27"/>
  <c r="AV47" i="27" s="1"/>
  <c r="Y47" i="27"/>
  <c r="AU47" i="27" s="1"/>
  <c r="X47" i="27"/>
  <c r="AT47" i="27" s="1"/>
  <c r="W47" i="27"/>
  <c r="AS47" i="27" s="1"/>
  <c r="V47" i="27"/>
  <c r="AR47" i="27" s="1"/>
  <c r="U47" i="27"/>
  <c r="AQ47" i="27" s="1"/>
  <c r="AC46" i="27"/>
  <c r="AY46" i="27" s="1"/>
  <c r="AB46" i="27"/>
  <c r="AX46" i="27" s="1"/>
  <c r="AA46" i="27"/>
  <c r="AW46" i="27" s="1"/>
  <c r="Z46" i="27"/>
  <c r="AV46" i="27" s="1"/>
  <c r="Y46" i="27"/>
  <c r="AU46" i="27" s="1"/>
  <c r="X46" i="27"/>
  <c r="AT46" i="27" s="1"/>
  <c r="W46" i="27"/>
  <c r="AS46" i="27" s="1"/>
  <c r="V46" i="27"/>
  <c r="AR46" i="27" s="1"/>
  <c r="U46" i="27"/>
  <c r="AQ46" i="27" s="1"/>
  <c r="AC45" i="27"/>
  <c r="AY45" i="27" s="1"/>
  <c r="AB45" i="27"/>
  <c r="AX45" i="27" s="1"/>
  <c r="AA45" i="27"/>
  <c r="AW45" i="27" s="1"/>
  <c r="Z45" i="27"/>
  <c r="AV45" i="27" s="1"/>
  <c r="Y45" i="27"/>
  <c r="AU45" i="27" s="1"/>
  <c r="X45" i="27"/>
  <c r="AT45" i="27" s="1"/>
  <c r="W45" i="27"/>
  <c r="AS45" i="27" s="1"/>
  <c r="V45" i="27"/>
  <c r="AR45" i="27" s="1"/>
  <c r="U45" i="27"/>
  <c r="AQ45" i="27" s="1"/>
  <c r="AC44" i="27"/>
  <c r="AY44" i="27" s="1"/>
  <c r="AB44" i="27"/>
  <c r="AX44" i="27" s="1"/>
  <c r="AA44" i="27"/>
  <c r="AW44" i="27" s="1"/>
  <c r="Z44" i="27"/>
  <c r="AV44" i="27" s="1"/>
  <c r="Y44" i="27"/>
  <c r="AU44" i="27" s="1"/>
  <c r="X44" i="27"/>
  <c r="AT44" i="27" s="1"/>
  <c r="W44" i="27"/>
  <c r="AS44" i="27" s="1"/>
  <c r="V44" i="27"/>
  <c r="AR44" i="27" s="1"/>
  <c r="U44" i="27"/>
  <c r="AQ44" i="27" s="1"/>
  <c r="AC43" i="27"/>
  <c r="AY43" i="27" s="1"/>
  <c r="AB43" i="27"/>
  <c r="AX43" i="27" s="1"/>
  <c r="AA43" i="27"/>
  <c r="AW43" i="27" s="1"/>
  <c r="Z43" i="27"/>
  <c r="AV43" i="27" s="1"/>
  <c r="Y43" i="27"/>
  <c r="AU43" i="27" s="1"/>
  <c r="X43" i="27"/>
  <c r="AT43" i="27" s="1"/>
  <c r="W43" i="27"/>
  <c r="AS43" i="27" s="1"/>
  <c r="V43" i="27"/>
  <c r="AR43" i="27" s="1"/>
  <c r="U43" i="27"/>
  <c r="AQ43" i="27" s="1"/>
  <c r="AC42" i="27"/>
  <c r="AY42" i="27" s="1"/>
  <c r="AB42" i="27"/>
  <c r="AX42" i="27" s="1"/>
  <c r="AA42" i="27"/>
  <c r="AW42" i="27" s="1"/>
  <c r="Z42" i="27"/>
  <c r="AV42" i="27" s="1"/>
  <c r="Y42" i="27"/>
  <c r="AU42" i="27" s="1"/>
  <c r="X42" i="27"/>
  <c r="AT42" i="27" s="1"/>
  <c r="W42" i="27"/>
  <c r="AS42" i="27" s="1"/>
  <c r="V42" i="27"/>
  <c r="AR42" i="27" s="1"/>
  <c r="U42" i="27"/>
  <c r="AQ42" i="27" s="1"/>
  <c r="AC41" i="27"/>
  <c r="AY41" i="27" s="1"/>
  <c r="AB41" i="27"/>
  <c r="AX41" i="27" s="1"/>
  <c r="AA41" i="27"/>
  <c r="AW41" i="27" s="1"/>
  <c r="Z41" i="27"/>
  <c r="AV41" i="27" s="1"/>
  <c r="Y41" i="27"/>
  <c r="AU41" i="27" s="1"/>
  <c r="X41" i="27"/>
  <c r="AT41" i="27" s="1"/>
  <c r="W41" i="27"/>
  <c r="AS41" i="27" s="1"/>
  <c r="V41" i="27"/>
  <c r="AR41" i="27" s="1"/>
  <c r="U41" i="27"/>
  <c r="AQ41" i="27" s="1"/>
  <c r="AC40" i="27"/>
  <c r="AY40" i="27" s="1"/>
  <c r="AB40" i="27"/>
  <c r="AX40" i="27" s="1"/>
  <c r="AA40" i="27"/>
  <c r="AW40" i="27" s="1"/>
  <c r="Z40" i="27"/>
  <c r="AV40" i="27" s="1"/>
  <c r="Y40" i="27"/>
  <c r="AU40" i="27" s="1"/>
  <c r="X40" i="27"/>
  <c r="AT40" i="27" s="1"/>
  <c r="W40" i="27"/>
  <c r="AS40" i="27" s="1"/>
  <c r="V40" i="27"/>
  <c r="AR40" i="27" s="1"/>
  <c r="U40" i="27"/>
  <c r="AQ40" i="27" s="1"/>
  <c r="AC39" i="27"/>
  <c r="AY39" i="27" s="1"/>
  <c r="AB39" i="27"/>
  <c r="AX39" i="27" s="1"/>
  <c r="AA39" i="27"/>
  <c r="AW39" i="27" s="1"/>
  <c r="Z39" i="27"/>
  <c r="AV39" i="27" s="1"/>
  <c r="Y39" i="27"/>
  <c r="AU39" i="27" s="1"/>
  <c r="X39" i="27"/>
  <c r="AT39" i="27" s="1"/>
  <c r="W39" i="27"/>
  <c r="AS39" i="27" s="1"/>
  <c r="V39" i="27"/>
  <c r="AR39" i="27" s="1"/>
  <c r="U39" i="27"/>
  <c r="AQ39" i="27" s="1"/>
  <c r="AC38" i="27"/>
  <c r="AY38" i="27" s="1"/>
  <c r="AB38" i="27"/>
  <c r="AX38" i="27" s="1"/>
  <c r="AA38" i="27"/>
  <c r="AW38" i="27" s="1"/>
  <c r="Z38" i="27"/>
  <c r="AV38" i="27" s="1"/>
  <c r="Y38" i="27"/>
  <c r="AU38" i="27" s="1"/>
  <c r="X38" i="27"/>
  <c r="AT38" i="27" s="1"/>
  <c r="W38" i="27"/>
  <c r="AS38" i="27" s="1"/>
  <c r="V38" i="27"/>
  <c r="AR38" i="27" s="1"/>
  <c r="U38" i="27"/>
  <c r="AQ38" i="27" s="1"/>
  <c r="AC37" i="27"/>
  <c r="AY37" i="27" s="1"/>
  <c r="AB37" i="27"/>
  <c r="AX37" i="27" s="1"/>
  <c r="AA37" i="27"/>
  <c r="AW37" i="27" s="1"/>
  <c r="Z37" i="27"/>
  <c r="AV37" i="27" s="1"/>
  <c r="Y37" i="27"/>
  <c r="AU37" i="27" s="1"/>
  <c r="X37" i="27"/>
  <c r="AT37" i="27" s="1"/>
  <c r="W37" i="27"/>
  <c r="AS37" i="27" s="1"/>
  <c r="V37" i="27"/>
  <c r="AR37" i="27" s="1"/>
  <c r="U37" i="27"/>
  <c r="AQ37" i="27" s="1"/>
  <c r="AC36" i="27"/>
  <c r="AY36" i="27" s="1"/>
  <c r="AB36" i="27"/>
  <c r="AX36" i="27" s="1"/>
  <c r="AA36" i="27"/>
  <c r="AW36" i="27" s="1"/>
  <c r="Z36" i="27"/>
  <c r="AV36" i="27" s="1"/>
  <c r="Y36" i="27"/>
  <c r="AU36" i="27" s="1"/>
  <c r="X36" i="27"/>
  <c r="AT36" i="27" s="1"/>
  <c r="W36" i="27"/>
  <c r="AS36" i="27" s="1"/>
  <c r="V36" i="27"/>
  <c r="AR36" i="27" s="1"/>
  <c r="U36" i="27"/>
  <c r="AQ36" i="27" s="1"/>
  <c r="AC35" i="27"/>
  <c r="AY35" i="27" s="1"/>
  <c r="AB35" i="27"/>
  <c r="AX35" i="27" s="1"/>
  <c r="AA35" i="27"/>
  <c r="AW35" i="27" s="1"/>
  <c r="Z35" i="27"/>
  <c r="AV35" i="27" s="1"/>
  <c r="Y35" i="27"/>
  <c r="AU35" i="27" s="1"/>
  <c r="X35" i="27"/>
  <c r="AT35" i="27" s="1"/>
  <c r="W35" i="27"/>
  <c r="AS35" i="27" s="1"/>
  <c r="V35" i="27"/>
  <c r="AR35" i="27" s="1"/>
  <c r="U35" i="27"/>
  <c r="AQ35" i="27" s="1"/>
  <c r="AC34" i="27"/>
  <c r="AY34" i="27" s="1"/>
  <c r="AB34" i="27"/>
  <c r="AX34" i="27" s="1"/>
  <c r="AA34" i="27"/>
  <c r="AW34" i="27" s="1"/>
  <c r="Z34" i="27"/>
  <c r="AV34" i="27" s="1"/>
  <c r="Y34" i="27"/>
  <c r="AU34" i="27" s="1"/>
  <c r="X34" i="27"/>
  <c r="AT34" i="27" s="1"/>
  <c r="W34" i="27"/>
  <c r="AS34" i="27" s="1"/>
  <c r="V34" i="27"/>
  <c r="AR34" i="27" s="1"/>
  <c r="U34" i="27"/>
  <c r="AQ34" i="27" s="1"/>
  <c r="AC33" i="27"/>
  <c r="AY33" i="27" s="1"/>
  <c r="AB33" i="27"/>
  <c r="AX33" i="27" s="1"/>
  <c r="AA33" i="27"/>
  <c r="AW33" i="27" s="1"/>
  <c r="Z33" i="27"/>
  <c r="AV33" i="27" s="1"/>
  <c r="Y33" i="27"/>
  <c r="AU33" i="27" s="1"/>
  <c r="X33" i="27"/>
  <c r="AT33" i="27" s="1"/>
  <c r="W33" i="27"/>
  <c r="AS33" i="27" s="1"/>
  <c r="V33" i="27"/>
  <c r="AR33" i="27" s="1"/>
  <c r="U33" i="27"/>
  <c r="AQ33" i="27" s="1"/>
  <c r="AC32" i="27"/>
  <c r="AY32" i="27" s="1"/>
  <c r="AB32" i="27"/>
  <c r="AX32" i="27" s="1"/>
  <c r="AA32" i="27"/>
  <c r="AW32" i="27" s="1"/>
  <c r="Z32" i="27"/>
  <c r="AV32" i="27" s="1"/>
  <c r="Y32" i="27"/>
  <c r="AU32" i="27" s="1"/>
  <c r="X32" i="27"/>
  <c r="AT32" i="27" s="1"/>
  <c r="W32" i="27"/>
  <c r="AS32" i="27" s="1"/>
  <c r="V32" i="27"/>
  <c r="AR32" i="27" s="1"/>
  <c r="U32" i="27"/>
  <c r="AQ32" i="27" s="1"/>
  <c r="AC31" i="27"/>
  <c r="AY31" i="27" s="1"/>
  <c r="AB31" i="27"/>
  <c r="AX31" i="27" s="1"/>
  <c r="AA31" i="27"/>
  <c r="AW31" i="27" s="1"/>
  <c r="Z31" i="27"/>
  <c r="AV31" i="27" s="1"/>
  <c r="Y31" i="27"/>
  <c r="AU31" i="27" s="1"/>
  <c r="X31" i="27"/>
  <c r="AT31" i="27" s="1"/>
  <c r="W31" i="27"/>
  <c r="AS31" i="27" s="1"/>
  <c r="V31" i="27"/>
  <c r="AR31" i="27" s="1"/>
  <c r="U31" i="27"/>
  <c r="AQ31" i="27" s="1"/>
  <c r="AC30" i="27"/>
  <c r="AY30" i="27" s="1"/>
  <c r="AB30" i="27"/>
  <c r="AX30" i="27" s="1"/>
  <c r="AA30" i="27"/>
  <c r="AW30" i="27" s="1"/>
  <c r="Z30" i="27"/>
  <c r="AV30" i="27" s="1"/>
  <c r="Y30" i="27"/>
  <c r="AU30" i="27" s="1"/>
  <c r="X30" i="27"/>
  <c r="AT30" i="27" s="1"/>
  <c r="W30" i="27"/>
  <c r="AS30" i="27" s="1"/>
  <c r="V30" i="27"/>
  <c r="AR30" i="27" s="1"/>
  <c r="U30" i="27"/>
  <c r="AQ30" i="27" s="1"/>
  <c r="AC29" i="27"/>
  <c r="AY29" i="27" s="1"/>
  <c r="AB29" i="27"/>
  <c r="AX29" i="27" s="1"/>
  <c r="AA29" i="27"/>
  <c r="AW29" i="27" s="1"/>
  <c r="Z29" i="27"/>
  <c r="AV29" i="27" s="1"/>
  <c r="Y29" i="27"/>
  <c r="AU29" i="27" s="1"/>
  <c r="X29" i="27"/>
  <c r="AT29" i="27" s="1"/>
  <c r="W29" i="27"/>
  <c r="AS29" i="27" s="1"/>
  <c r="V29" i="27"/>
  <c r="AR29" i="27" s="1"/>
  <c r="U29" i="27"/>
  <c r="AQ29" i="27" s="1"/>
  <c r="AC28" i="27"/>
  <c r="AY28" i="27" s="1"/>
  <c r="AB28" i="27"/>
  <c r="AX28" i="27" s="1"/>
  <c r="AA28" i="27"/>
  <c r="AW28" i="27" s="1"/>
  <c r="Z28" i="27"/>
  <c r="AV28" i="27" s="1"/>
  <c r="Y28" i="27"/>
  <c r="AU28" i="27" s="1"/>
  <c r="X28" i="27"/>
  <c r="AT28" i="27" s="1"/>
  <c r="W28" i="27"/>
  <c r="AS28" i="27" s="1"/>
  <c r="V28" i="27"/>
  <c r="AR28" i="27" s="1"/>
  <c r="U28" i="27"/>
  <c r="AQ28" i="27" s="1"/>
  <c r="AC27" i="27"/>
  <c r="AY27" i="27" s="1"/>
  <c r="AB27" i="27"/>
  <c r="AX27" i="27" s="1"/>
  <c r="AA27" i="27"/>
  <c r="AW27" i="27" s="1"/>
  <c r="Z27" i="27"/>
  <c r="AV27" i="27" s="1"/>
  <c r="Y27" i="27"/>
  <c r="AU27" i="27" s="1"/>
  <c r="X27" i="27"/>
  <c r="AT27" i="27" s="1"/>
  <c r="W27" i="27"/>
  <c r="AS27" i="27" s="1"/>
  <c r="V27" i="27"/>
  <c r="AR27" i="27" s="1"/>
  <c r="U27" i="27"/>
  <c r="AQ27" i="27" s="1"/>
  <c r="AC26" i="27"/>
  <c r="AY26" i="27" s="1"/>
  <c r="AB26" i="27"/>
  <c r="AX26" i="27" s="1"/>
  <c r="AA26" i="27"/>
  <c r="AW26" i="27" s="1"/>
  <c r="Z26" i="27"/>
  <c r="AV26" i="27" s="1"/>
  <c r="Y26" i="27"/>
  <c r="AU26" i="27" s="1"/>
  <c r="X26" i="27"/>
  <c r="AT26" i="27" s="1"/>
  <c r="W26" i="27"/>
  <c r="AS26" i="27" s="1"/>
  <c r="V26" i="27"/>
  <c r="AR26" i="27" s="1"/>
  <c r="U26" i="27"/>
  <c r="AQ26" i="27" s="1"/>
  <c r="AC25" i="27"/>
  <c r="AY25" i="27" s="1"/>
  <c r="AB25" i="27"/>
  <c r="AX25" i="27" s="1"/>
  <c r="AA25" i="27"/>
  <c r="AW25" i="27" s="1"/>
  <c r="Z25" i="27"/>
  <c r="AV25" i="27" s="1"/>
  <c r="Y25" i="27"/>
  <c r="AU25" i="27" s="1"/>
  <c r="X25" i="27"/>
  <c r="AT25" i="27" s="1"/>
  <c r="W25" i="27"/>
  <c r="AS25" i="27" s="1"/>
  <c r="V25" i="27"/>
  <c r="AR25" i="27" s="1"/>
  <c r="U25" i="27"/>
  <c r="AQ25" i="27" s="1"/>
  <c r="AC24" i="27"/>
  <c r="AY24" i="27" s="1"/>
  <c r="AB24" i="27"/>
  <c r="AX24" i="27" s="1"/>
  <c r="AA24" i="27"/>
  <c r="AW24" i="27" s="1"/>
  <c r="Z24" i="27"/>
  <c r="AV24" i="27" s="1"/>
  <c r="Y24" i="27"/>
  <c r="AU24" i="27" s="1"/>
  <c r="X24" i="27"/>
  <c r="AT24" i="27" s="1"/>
  <c r="W24" i="27"/>
  <c r="AS24" i="27" s="1"/>
  <c r="V24" i="27"/>
  <c r="AR24" i="27" s="1"/>
  <c r="U24" i="27"/>
  <c r="AQ24" i="27" s="1"/>
  <c r="AC23" i="27"/>
  <c r="AY23" i="27" s="1"/>
  <c r="AB23" i="27"/>
  <c r="AX23" i="27" s="1"/>
  <c r="AA23" i="27"/>
  <c r="AW23" i="27" s="1"/>
  <c r="Z23" i="27"/>
  <c r="AV23" i="27" s="1"/>
  <c r="Y23" i="27"/>
  <c r="AU23" i="27" s="1"/>
  <c r="X23" i="27"/>
  <c r="AT23" i="27" s="1"/>
  <c r="W23" i="27"/>
  <c r="AS23" i="27" s="1"/>
  <c r="V23" i="27"/>
  <c r="AR23" i="27" s="1"/>
  <c r="U23" i="27"/>
  <c r="AQ23" i="27" s="1"/>
  <c r="AC22" i="27"/>
  <c r="AY22" i="27" s="1"/>
  <c r="AB22" i="27"/>
  <c r="AX22" i="27" s="1"/>
  <c r="AA22" i="27"/>
  <c r="AW22" i="27" s="1"/>
  <c r="AV22" i="27"/>
  <c r="Y22" i="27"/>
  <c r="AU22" i="27" s="1"/>
  <c r="X22" i="27"/>
  <c r="AT22" i="27" s="1"/>
  <c r="W22" i="27"/>
  <c r="AS22" i="27" s="1"/>
  <c r="V22" i="27"/>
  <c r="AR22" i="27" s="1"/>
  <c r="U22" i="27"/>
  <c r="AQ22" i="27" s="1"/>
  <c r="AC21" i="27"/>
  <c r="AY21" i="27" s="1"/>
  <c r="AB21" i="27"/>
  <c r="AX21" i="27" s="1"/>
  <c r="AA21" i="27"/>
  <c r="AW21" i="27" s="1"/>
  <c r="Z21" i="27"/>
  <c r="AV21" i="27" s="1"/>
  <c r="Y21" i="27"/>
  <c r="AU21" i="27" s="1"/>
  <c r="X21" i="27"/>
  <c r="AT21" i="27" s="1"/>
  <c r="W21" i="27"/>
  <c r="AS21" i="27" s="1"/>
  <c r="V21" i="27"/>
  <c r="AR21" i="27" s="1"/>
  <c r="U21" i="27"/>
  <c r="AQ21" i="27" s="1"/>
  <c r="AC20" i="27"/>
  <c r="AY20" i="27" s="1"/>
  <c r="AB20" i="27"/>
  <c r="AX20" i="27" s="1"/>
  <c r="AA20" i="27"/>
  <c r="AW20" i="27" s="1"/>
  <c r="Z20" i="27"/>
  <c r="AV20" i="27" s="1"/>
  <c r="Y20" i="27"/>
  <c r="AU20" i="27" s="1"/>
  <c r="X20" i="27"/>
  <c r="AT20" i="27" s="1"/>
  <c r="W20" i="27"/>
  <c r="AS20" i="27" s="1"/>
  <c r="V20" i="27"/>
  <c r="AR20" i="27" s="1"/>
  <c r="U20" i="27"/>
  <c r="AQ20" i="27" s="1"/>
  <c r="AC19" i="27"/>
  <c r="AY19" i="27" s="1"/>
  <c r="AB19" i="27"/>
  <c r="AX19" i="27" s="1"/>
  <c r="AA19" i="27"/>
  <c r="AW19" i="27" s="1"/>
  <c r="Z19" i="27"/>
  <c r="AV19" i="27" s="1"/>
  <c r="Y19" i="27"/>
  <c r="AU19" i="27" s="1"/>
  <c r="X19" i="27"/>
  <c r="AT19" i="27" s="1"/>
  <c r="W19" i="27"/>
  <c r="AS19" i="27" s="1"/>
  <c r="V19" i="27"/>
  <c r="AR19" i="27" s="1"/>
  <c r="U19" i="27"/>
  <c r="AQ19" i="27" s="1"/>
  <c r="AC18" i="27"/>
  <c r="AY18" i="27" s="1"/>
  <c r="AB18" i="27"/>
  <c r="AX18" i="27" s="1"/>
  <c r="AA18" i="27"/>
  <c r="AW18" i="27" s="1"/>
  <c r="Z18" i="27"/>
  <c r="Y18" i="27"/>
  <c r="AU18" i="27" s="1"/>
  <c r="X18" i="27"/>
  <c r="AT18" i="27" s="1"/>
  <c r="W18" i="27"/>
  <c r="AS18" i="27" s="1"/>
  <c r="V18" i="27"/>
  <c r="U18" i="27"/>
  <c r="AC17" i="27"/>
  <c r="AY17" i="27" s="1"/>
  <c r="AB17" i="27"/>
  <c r="AX17" i="27" s="1"/>
  <c r="AA17" i="27"/>
  <c r="AW17" i="27" s="1"/>
  <c r="Z17" i="27"/>
  <c r="AV17" i="27" s="1"/>
  <c r="Y17" i="27"/>
  <c r="AU17" i="27" s="1"/>
  <c r="X17" i="27"/>
  <c r="W17" i="27"/>
  <c r="AS17" i="27" s="1"/>
  <c r="V17" i="27"/>
  <c r="U17" i="27"/>
  <c r="AC16" i="27"/>
  <c r="AY16" i="27" s="1"/>
  <c r="AB16" i="27"/>
  <c r="AX16" i="27" s="1"/>
  <c r="AA16" i="27"/>
  <c r="AW16" i="27" s="1"/>
  <c r="Z16" i="27"/>
  <c r="AV16" i="27" s="1"/>
  <c r="Y16" i="27"/>
  <c r="AU16" i="27" s="1"/>
  <c r="X16" i="27"/>
  <c r="W16" i="27"/>
  <c r="AS16" i="27" s="1"/>
  <c r="V16" i="27"/>
  <c r="AR16" i="27" s="1"/>
  <c r="U16" i="27"/>
  <c r="AQ16" i="27" s="1"/>
  <c r="AC15" i="27"/>
  <c r="AY15" i="27" s="1"/>
  <c r="AB15" i="27"/>
  <c r="AX15" i="27" s="1"/>
  <c r="AA15" i="27"/>
  <c r="AW15" i="27" s="1"/>
  <c r="Z15" i="27"/>
  <c r="AV15" i="27" s="1"/>
  <c r="Y15" i="27"/>
  <c r="X15" i="27"/>
  <c r="W15" i="27"/>
  <c r="AS15" i="27" s="1"/>
  <c r="V15" i="27"/>
  <c r="U13" i="27" l="1"/>
  <c r="AR15" i="27"/>
  <c r="F85" i="22" l="1"/>
  <c r="F84" i="22"/>
  <c r="F83" i="22"/>
  <c r="F82" i="22"/>
  <c r="F81" i="22"/>
  <c r="F80" i="22"/>
  <c r="F79" i="22"/>
  <c r="F78" i="22"/>
  <c r="F77" i="22"/>
  <c r="F76" i="22"/>
  <c r="F75" i="22"/>
  <c r="F74" i="22"/>
  <c r="F73" i="22"/>
  <c r="F72" i="22"/>
  <c r="F71" i="22"/>
  <c r="F70" i="22"/>
  <c r="F69" i="22"/>
  <c r="F68" i="22"/>
  <c r="F67" i="22"/>
  <c r="F66" i="22"/>
  <c r="F65" i="22"/>
  <c r="F64" i="22"/>
  <c r="F63" i="22"/>
  <c r="F62" i="22"/>
  <c r="F61" i="22"/>
  <c r="F60" i="22"/>
  <c r="F59" i="22"/>
  <c r="F58" i="22"/>
  <c r="F57" i="22"/>
  <c r="F56" i="22"/>
  <c r="F55" i="22"/>
  <c r="F54" i="22"/>
  <c r="F53" i="22"/>
  <c r="F52" i="22"/>
  <c r="F51" i="22"/>
  <c r="H67" i="22" l="1"/>
  <c r="H71" i="22"/>
  <c r="H75" i="22"/>
  <c r="H79" i="22"/>
  <c r="H83" i="22"/>
  <c r="H56" i="22"/>
  <c r="H60" i="22"/>
  <c r="H64" i="22"/>
  <c r="H68" i="22"/>
  <c r="H72" i="22"/>
  <c r="H76" i="22"/>
  <c r="H80" i="22"/>
  <c r="H84" i="22"/>
  <c r="H53" i="22"/>
  <c r="H57" i="22"/>
  <c r="H61" i="22"/>
  <c r="H65" i="22"/>
  <c r="H54" i="22"/>
  <c r="H58" i="22"/>
  <c r="H62" i="22"/>
  <c r="H66" i="22"/>
  <c r="H70" i="22"/>
  <c r="H74" i="22"/>
  <c r="H78" i="22"/>
  <c r="H82" i="22"/>
  <c r="H55" i="22"/>
  <c r="H59" i="22"/>
  <c r="H63" i="22"/>
  <c r="H69" i="22"/>
  <c r="H73" i="22"/>
  <c r="H77" i="22"/>
  <c r="H81" i="22"/>
  <c r="H85" i="22"/>
  <c r="H51" i="22"/>
  <c r="H52" i="22"/>
  <c r="C8" i="27"/>
  <c r="C7" i="27"/>
  <c r="C6" i="27"/>
  <c r="C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06" i="27"/>
  <c r="G107" i="27"/>
  <c r="G108" i="27"/>
  <c r="G109" i="27"/>
  <c r="G110" i="27"/>
  <c r="G111" i="27"/>
  <c r="G112" i="27"/>
  <c r="G113" i="27"/>
  <c r="G114" i="27"/>
  <c r="G15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F31" i="27"/>
  <c r="F32" i="27"/>
  <c r="F33" i="27"/>
  <c r="F34" i="27"/>
  <c r="F35" i="27"/>
  <c r="F36" i="27"/>
  <c r="F37" i="27"/>
  <c r="F38" i="27"/>
  <c r="F39" i="27"/>
  <c r="F40" i="27"/>
  <c r="F41" i="27"/>
  <c r="F42" i="27"/>
  <c r="F43" i="27"/>
  <c r="F44" i="27"/>
  <c r="F45" i="27"/>
  <c r="F46" i="27"/>
  <c r="F47" i="27"/>
  <c r="F48" i="27"/>
  <c r="F49" i="27"/>
  <c r="F50" i="27"/>
  <c r="F51" i="27"/>
  <c r="F52" i="27"/>
  <c r="F53" i="27"/>
  <c r="F54" i="27"/>
  <c r="F55" i="27"/>
  <c r="F56" i="27"/>
  <c r="F57" i="27"/>
  <c r="F58" i="27"/>
  <c r="F59" i="27"/>
  <c r="F60" i="27"/>
  <c r="F61" i="27"/>
  <c r="F62" i="27"/>
  <c r="F63" i="27"/>
  <c r="F64" i="27"/>
  <c r="F65" i="27"/>
  <c r="F66" i="27"/>
  <c r="F67" i="27"/>
  <c r="F68" i="27"/>
  <c r="F69" i="27"/>
  <c r="F70" i="27"/>
  <c r="F71" i="27"/>
  <c r="F72" i="27"/>
  <c r="F73" i="27"/>
  <c r="F74" i="27"/>
  <c r="F75" i="27"/>
  <c r="F76" i="27"/>
  <c r="F77" i="27"/>
  <c r="F78" i="27"/>
  <c r="F79" i="27"/>
  <c r="F80" i="27"/>
  <c r="F81" i="27"/>
  <c r="F82" i="27"/>
  <c r="F83" i="27"/>
  <c r="F84" i="27"/>
  <c r="F85" i="27"/>
  <c r="F86" i="27"/>
  <c r="F87" i="27"/>
  <c r="F88" i="27"/>
  <c r="F89" i="27"/>
  <c r="F90" i="27"/>
  <c r="F91" i="27"/>
  <c r="F92" i="27"/>
  <c r="F93" i="27"/>
  <c r="F94" i="27"/>
  <c r="F95" i="27"/>
  <c r="F96" i="27"/>
  <c r="F97" i="27"/>
  <c r="F98" i="27"/>
  <c r="F99" i="27"/>
  <c r="F100" i="27"/>
  <c r="F101" i="27"/>
  <c r="F102" i="27"/>
  <c r="F103" i="27"/>
  <c r="F104" i="27"/>
  <c r="F105" i="27"/>
  <c r="F106" i="27"/>
  <c r="F107" i="27"/>
  <c r="F108" i="27"/>
  <c r="F109" i="27"/>
  <c r="F110" i="27"/>
  <c r="F111" i="27"/>
  <c r="F112" i="27"/>
  <c r="F113" i="27"/>
  <c r="F114" i="27"/>
  <c r="F15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73" i="27"/>
  <c r="E74" i="27"/>
  <c r="E75" i="27"/>
  <c r="E76" i="27"/>
  <c r="E77" i="27"/>
  <c r="E78" i="27"/>
  <c r="E79" i="27"/>
  <c r="E80" i="27"/>
  <c r="E81" i="27"/>
  <c r="E82" i="27"/>
  <c r="E83" i="27"/>
  <c r="E84" i="27"/>
  <c r="E85" i="27"/>
  <c r="E86" i="27"/>
  <c r="E87" i="27"/>
  <c r="E88" i="27"/>
  <c r="E89" i="27"/>
  <c r="E90" i="27"/>
  <c r="E91" i="27"/>
  <c r="E92" i="27"/>
  <c r="E93" i="27"/>
  <c r="E94" i="27"/>
  <c r="E95" i="27"/>
  <c r="E96" i="27"/>
  <c r="E97" i="27"/>
  <c r="E98" i="27"/>
  <c r="E99" i="27"/>
  <c r="E100" i="27"/>
  <c r="E101" i="27"/>
  <c r="E102" i="27"/>
  <c r="E103" i="27"/>
  <c r="E104" i="27"/>
  <c r="E105" i="27"/>
  <c r="E106" i="27"/>
  <c r="E107" i="27"/>
  <c r="E108" i="27"/>
  <c r="E109" i="27"/>
  <c r="E110" i="27"/>
  <c r="E111" i="27"/>
  <c r="E112" i="27"/>
  <c r="E113" i="27"/>
  <c r="E114" i="27"/>
  <c r="E15" i="27"/>
  <c r="E16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D59" i="27"/>
  <c r="D60" i="27"/>
  <c r="D61" i="27"/>
  <c r="D62" i="27"/>
  <c r="D63" i="27"/>
  <c r="D64" i="27"/>
  <c r="D65" i="27"/>
  <c r="D66" i="27"/>
  <c r="D67" i="27"/>
  <c r="D68" i="27"/>
  <c r="D69" i="27"/>
  <c r="D70" i="27"/>
  <c r="D71" i="27"/>
  <c r="D72" i="27"/>
  <c r="D73" i="27"/>
  <c r="D74" i="27"/>
  <c r="D75" i="27"/>
  <c r="D76" i="27"/>
  <c r="D77" i="27"/>
  <c r="D78" i="27"/>
  <c r="D79" i="27"/>
  <c r="D80" i="27"/>
  <c r="D81" i="27"/>
  <c r="D82" i="27"/>
  <c r="D83" i="27"/>
  <c r="D84" i="27"/>
  <c r="D85" i="27"/>
  <c r="D86" i="27"/>
  <c r="D87" i="27"/>
  <c r="D88" i="27"/>
  <c r="D89" i="27"/>
  <c r="D90" i="27"/>
  <c r="D91" i="27"/>
  <c r="D92" i="27"/>
  <c r="D93" i="27"/>
  <c r="D94" i="27"/>
  <c r="D95" i="27"/>
  <c r="D96" i="27"/>
  <c r="D97" i="27"/>
  <c r="D98" i="27"/>
  <c r="D99" i="27"/>
  <c r="D100" i="27"/>
  <c r="D101" i="27"/>
  <c r="D102" i="27"/>
  <c r="D103" i="27"/>
  <c r="D104" i="27"/>
  <c r="D105" i="27"/>
  <c r="D106" i="27"/>
  <c r="D107" i="27"/>
  <c r="D108" i="27"/>
  <c r="D109" i="27"/>
  <c r="D110" i="27"/>
  <c r="D111" i="27"/>
  <c r="D112" i="27"/>
  <c r="D113" i="27"/>
  <c r="D114" i="27"/>
  <c r="D15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3" i="27"/>
  <c r="C54" i="27"/>
  <c r="C55" i="27"/>
  <c r="C56" i="27"/>
  <c r="C57" i="27"/>
  <c r="C58" i="27"/>
  <c r="C59" i="27"/>
  <c r="C60" i="27"/>
  <c r="C61" i="27"/>
  <c r="C62" i="27"/>
  <c r="C63" i="27"/>
  <c r="C64" i="27"/>
  <c r="C65" i="27"/>
  <c r="C66" i="27"/>
  <c r="C67" i="27"/>
  <c r="C68" i="27"/>
  <c r="C69" i="27"/>
  <c r="C70" i="27"/>
  <c r="C71" i="27"/>
  <c r="C72" i="27"/>
  <c r="C73" i="27"/>
  <c r="C74" i="27"/>
  <c r="C75" i="27"/>
  <c r="C76" i="27"/>
  <c r="C77" i="27"/>
  <c r="C78" i="27"/>
  <c r="C79" i="27"/>
  <c r="C80" i="27"/>
  <c r="C81" i="27"/>
  <c r="C82" i="27"/>
  <c r="C83" i="27"/>
  <c r="C84" i="27"/>
  <c r="C85" i="27"/>
  <c r="C86" i="27"/>
  <c r="C87" i="27"/>
  <c r="C88" i="27"/>
  <c r="C89" i="27"/>
  <c r="C90" i="27"/>
  <c r="C91" i="27"/>
  <c r="C92" i="27"/>
  <c r="C93" i="27"/>
  <c r="C94" i="27"/>
  <c r="C95" i="27"/>
  <c r="C96" i="27"/>
  <c r="C97" i="27"/>
  <c r="C98" i="27"/>
  <c r="C99" i="27"/>
  <c r="C100" i="27"/>
  <c r="C101" i="27"/>
  <c r="C102" i="27"/>
  <c r="C103" i="27"/>
  <c r="C104" i="27"/>
  <c r="C105" i="27"/>
  <c r="C106" i="27"/>
  <c r="C107" i="27"/>
  <c r="C108" i="27"/>
  <c r="C109" i="27"/>
  <c r="C110" i="27"/>
  <c r="C111" i="27"/>
  <c r="C112" i="27"/>
  <c r="C113" i="27"/>
  <c r="C114" i="27"/>
  <c r="B15" i="27"/>
  <c r="C15" i="27"/>
  <c r="C16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3" i="27"/>
  <c r="B94" i="27"/>
  <c r="B95" i="27"/>
  <c r="B96" i="27"/>
  <c r="B97" i="27"/>
  <c r="B98" i="27"/>
  <c r="B99" i="27"/>
  <c r="B100" i="27"/>
  <c r="B101" i="27"/>
  <c r="B102" i="27"/>
  <c r="B103" i="27"/>
  <c r="B104" i="27"/>
  <c r="B105" i="27"/>
  <c r="B106" i="27"/>
  <c r="B107" i="27"/>
  <c r="B108" i="27"/>
  <c r="B109" i="27"/>
  <c r="B110" i="27"/>
  <c r="B111" i="27"/>
  <c r="B112" i="27"/>
  <c r="B113" i="27"/>
  <c r="B114" i="27"/>
  <c r="R29" i="27"/>
  <c r="R114" i="27"/>
  <c r="R113" i="27"/>
  <c r="R112" i="27"/>
  <c r="R111" i="27"/>
  <c r="R110" i="27"/>
  <c r="R109" i="27"/>
  <c r="R108" i="27"/>
  <c r="R107" i="27"/>
  <c r="R106" i="27"/>
  <c r="R105" i="27"/>
  <c r="R104" i="27"/>
  <c r="R103" i="27"/>
  <c r="R102" i="27"/>
  <c r="R101" i="27"/>
  <c r="R100" i="27"/>
  <c r="R99" i="27"/>
  <c r="R98" i="27"/>
  <c r="R97" i="27"/>
  <c r="R96" i="27"/>
  <c r="R95" i="27"/>
  <c r="R94" i="27"/>
  <c r="R93" i="27"/>
  <c r="R92" i="27"/>
  <c r="R91" i="27"/>
  <c r="R90" i="27"/>
  <c r="R89" i="27"/>
  <c r="R88" i="27"/>
  <c r="R87" i="27"/>
  <c r="R86" i="27"/>
  <c r="R85" i="27"/>
  <c r="R84" i="27"/>
  <c r="R83" i="27"/>
  <c r="R82" i="27"/>
  <c r="R81" i="27"/>
  <c r="R80" i="27"/>
  <c r="R79" i="27"/>
  <c r="R78" i="27"/>
  <c r="R77" i="27"/>
  <c r="R76" i="27"/>
  <c r="R75" i="27"/>
  <c r="R74" i="27"/>
  <c r="R73" i="27"/>
  <c r="R72" i="27"/>
  <c r="R71" i="27"/>
  <c r="R70" i="27"/>
  <c r="R69" i="27"/>
  <c r="R68" i="27"/>
  <c r="R67" i="27"/>
  <c r="R66" i="27"/>
  <c r="R65" i="27"/>
  <c r="R64" i="27"/>
  <c r="R63" i="27"/>
  <c r="R62" i="27"/>
  <c r="R61" i="27"/>
  <c r="R60" i="27"/>
  <c r="R59" i="27"/>
  <c r="R58" i="27"/>
  <c r="R57" i="27"/>
  <c r="R56" i="27"/>
  <c r="R55" i="27"/>
  <c r="R54" i="27"/>
  <c r="R53" i="27"/>
  <c r="R52" i="27"/>
  <c r="R51" i="27"/>
  <c r="R50" i="27"/>
  <c r="R49" i="27"/>
  <c r="R48" i="27"/>
  <c r="R47" i="27"/>
  <c r="R46" i="27"/>
  <c r="R45" i="27"/>
  <c r="R44" i="27"/>
  <c r="R43" i="27"/>
  <c r="R42" i="27"/>
  <c r="R41" i="27"/>
  <c r="R40" i="27"/>
  <c r="R39" i="27"/>
  <c r="R38" i="27"/>
  <c r="R37" i="27"/>
  <c r="R36" i="27"/>
  <c r="R35" i="27"/>
  <c r="R34" i="27"/>
  <c r="R33" i="27"/>
  <c r="R32" i="27"/>
  <c r="R31" i="27"/>
  <c r="R30" i="27"/>
  <c r="R28" i="27"/>
  <c r="R27" i="27"/>
  <c r="R26" i="27"/>
  <c r="R25" i="27"/>
  <c r="R24" i="27"/>
  <c r="R23" i="27"/>
  <c r="R22" i="27"/>
  <c r="R21" i="27"/>
  <c r="R20" i="27"/>
  <c r="R19" i="27"/>
  <c r="R18" i="27"/>
  <c r="R17" i="27"/>
  <c r="R16" i="27"/>
  <c r="R15" i="27"/>
  <c r="Q13" i="27"/>
  <c r="P13" i="27"/>
  <c r="O13" i="27"/>
  <c r="N13" i="27"/>
  <c r="Z13" i="27" s="1"/>
  <c r="M13" i="27"/>
  <c r="L13" i="27"/>
  <c r="K13" i="27"/>
  <c r="AS13" i="27" s="1"/>
  <c r="J13" i="27"/>
  <c r="V20" i="21" l="1"/>
  <c r="AO20" i="27"/>
  <c r="AD20" i="27"/>
  <c r="AZ20" i="27" s="1"/>
  <c r="AY13" i="27"/>
  <c r="AC13" i="27"/>
  <c r="Y13" i="27"/>
  <c r="X13" i="27"/>
  <c r="V13" i="27"/>
  <c r="AR13" i="27"/>
  <c r="L81" i="22"/>
  <c r="L73" i="22"/>
  <c r="L63" i="22"/>
  <c r="L55" i="22"/>
  <c r="L78" i="22"/>
  <c r="L70" i="22"/>
  <c r="L62" i="22"/>
  <c r="L54" i="22"/>
  <c r="L61" i="22"/>
  <c r="L53" i="22"/>
  <c r="L80" i="22"/>
  <c r="L72" i="22"/>
  <c r="L64" i="22"/>
  <c r="L56" i="22"/>
  <c r="L79" i="22"/>
  <c r="L71" i="22"/>
  <c r="L85" i="22"/>
  <c r="L77" i="22"/>
  <c r="L69" i="22"/>
  <c r="L59" i="22"/>
  <c r="L82" i="22"/>
  <c r="L74" i="22"/>
  <c r="L66" i="22"/>
  <c r="L58" i="22"/>
  <c r="L65" i="22"/>
  <c r="L57" i="22"/>
  <c r="L84" i="22"/>
  <c r="L76" i="22"/>
  <c r="L68" i="22"/>
  <c r="L60" i="22"/>
  <c r="L83" i="22"/>
  <c r="L75" i="22"/>
  <c r="L67" i="22"/>
  <c r="AX13" i="27"/>
  <c r="AB13" i="27"/>
  <c r="V17" i="21"/>
  <c r="AD17" i="27"/>
  <c r="V18" i="21"/>
  <c r="AD18" i="27"/>
  <c r="R13" i="27"/>
  <c r="V15" i="21"/>
  <c r="AD15" i="27"/>
  <c r="AO19" i="27"/>
  <c r="AD19" i="27"/>
  <c r="AZ19" i="27" s="1"/>
  <c r="W13" i="27"/>
  <c r="AW13" i="27"/>
  <c r="AA13" i="27"/>
  <c r="V16" i="21"/>
  <c r="AD16" i="27"/>
  <c r="L52" i="22"/>
  <c r="L51" i="22"/>
  <c r="T6" i="21"/>
  <c r="AD13" i="27" l="1"/>
  <c r="V13" i="21"/>
  <c r="AE15" i="21" s="1"/>
  <c r="B53" i="22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L50" i="22"/>
  <c r="S13" i="21" l="1"/>
  <c r="C43" i="19" s="1"/>
  <c r="H13" i="21"/>
  <c r="P13" i="21"/>
  <c r="K13" i="21"/>
  <c r="J72" i="19" s="1"/>
  <c r="O13" i="21"/>
  <c r="J74" i="19" s="1"/>
  <c r="M13" i="21"/>
  <c r="N13" i="21"/>
  <c r="J71" i="19" s="1"/>
  <c r="T13" i="21"/>
  <c r="C49" i="19" s="1"/>
  <c r="J78" i="19" s="1"/>
  <c r="L13" i="21"/>
  <c r="J73" i="19" s="1"/>
  <c r="R13" i="21"/>
  <c r="C39" i="19" s="1"/>
  <c r="Z13" i="21"/>
  <c r="C60" i="19" s="1"/>
  <c r="D62" i="19"/>
  <c r="C8" i="19"/>
  <c r="C16" i="19" s="1"/>
  <c r="AE35" i="21"/>
  <c r="AE113" i="21"/>
  <c r="AE111" i="21"/>
  <c r="AE109" i="21"/>
  <c r="AE107" i="21"/>
  <c r="AE105" i="21"/>
  <c r="AE103" i="21"/>
  <c r="AE101" i="21"/>
  <c r="AE99" i="21"/>
  <c r="AE97" i="21"/>
  <c r="AE95" i="21"/>
  <c r="AE93" i="21"/>
  <c r="AE91" i="21"/>
  <c r="AE89" i="21"/>
  <c r="AE87" i="21"/>
  <c r="AE85" i="21"/>
  <c r="AE83" i="21"/>
  <c r="AE81" i="21"/>
  <c r="AE79" i="21"/>
  <c r="AE77" i="21"/>
  <c r="AE75" i="21"/>
  <c r="AE73" i="21"/>
  <c r="AE71" i="21"/>
  <c r="AE69" i="21"/>
  <c r="AE67" i="21"/>
  <c r="AE65" i="21"/>
  <c r="AE63" i="21"/>
  <c r="AE61" i="21"/>
  <c r="AE59" i="21"/>
  <c r="AE57" i="21"/>
  <c r="AE55" i="21"/>
  <c r="AE53" i="21"/>
  <c r="AE51" i="21"/>
  <c r="AE49" i="21"/>
  <c r="AE47" i="21"/>
  <c r="AE45" i="21"/>
  <c r="AE43" i="21"/>
  <c r="AE41" i="21"/>
  <c r="AE39" i="21"/>
  <c r="AE110" i="21"/>
  <c r="AE100" i="21"/>
  <c r="AE94" i="21"/>
  <c r="AE84" i="21"/>
  <c r="AE78" i="21"/>
  <c r="AE68" i="21"/>
  <c r="AE62" i="21"/>
  <c r="AE52" i="21"/>
  <c r="AE46" i="21"/>
  <c r="AE114" i="21"/>
  <c r="AE108" i="21"/>
  <c r="AE86" i="21"/>
  <c r="AE80" i="21"/>
  <c r="AE72" i="21"/>
  <c r="AE58" i="21"/>
  <c r="AE50" i="21"/>
  <c r="AE44" i="21"/>
  <c r="AE102" i="21"/>
  <c r="AE96" i="21"/>
  <c r="AE88" i="21"/>
  <c r="AE74" i="21"/>
  <c r="AE66" i="21"/>
  <c r="AE60" i="21"/>
  <c r="AE98" i="21"/>
  <c r="AE70" i="21"/>
  <c r="AE56" i="21"/>
  <c r="AE42" i="21"/>
  <c r="AE112" i="21"/>
  <c r="AE40" i="21"/>
  <c r="AE106" i="21"/>
  <c r="AE104" i="21"/>
  <c r="AE90" i="21"/>
  <c r="AE76" i="21"/>
  <c r="AE48" i="21"/>
  <c r="AE82" i="21"/>
  <c r="AE54" i="21"/>
  <c r="AE92" i="21"/>
  <c r="AE64" i="21"/>
  <c r="AE17" i="21"/>
  <c r="AE21" i="21"/>
  <c r="AE33" i="21"/>
  <c r="AE37" i="21"/>
  <c r="AE16" i="21"/>
  <c r="AE20" i="21"/>
  <c r="AE24" i="21"/>
  <c r="AE28" i="21"/>
  <c r="AE32" i="21"/>
  <c r="AE36" i="21"/>
  <c r="AE25" i="21"/>
  <c r="AE29" i="21"/>
  <c r="AE18" i="21"/>
  <c r="AE22" i="21"/>
  <c r="AE26" i="21"/>
  <c r="AE30" i="21"/>
  <c r="AE34" i="21"/>
  <c r="AE38" i="21"/>
  <c r="AE19" i="21"/>
  <c r="AE23" i="21"/>
  <c r="AE27" i="21"/>
  <c r="AE31" i="21"/>
  <c r="C51" i="19" l="1"/>
  <c r="C81" i="19"/>
  <c r="C80" i="19"/>
  <c r="C82" i="19"/>
  <c r="F85" i="19"/>
  <c r="F71" i="19"/>
  <c r="F70" i="19"/>
  <c r="L11" i="19"/>
  <c r="L14" i="19" s="1"/>
  <c r="M11" i="19"/>
  <c r="J11" i="19"/>
  <c r="J14" i="19" s="1"/>
  <c r="K11" i="19"/>
  <c r="K14" i="19" s="1"/>
  <c r="I11" i="19"/>
  <c r="I14" i="19" s="1"/>
  <c r="D63" i="19"/>
  <c r="E63" i="19" s="1"/>
  <c r="F63" i="19" s="1"/>
  <c r="E62" i="19"/>
  <c r="F62" i="19" s="1"/>
  <c r="M14" i="19" l="1"/>
  <c r="C17" i="19" s="1"/>
  <c r="C19" i="19" s="1"/>
  <c r="C24" i="19" s="1"/>
  <c r="C26" i="19" s="1"/>
  <c r="C32" i="19" s="1"/>
  <c r="J45" i="19" s="1"/>
  <c r="J47" i="19" s="1"/>
  <c r="C83" i="19"/>
  <c r="D66" i="19"/>
  <c r="D67" i="19" s="1"/>
  <c r="C30" i="19" l="1"/>
  <c r="C53" i="19" s="1"/>
  <c r="E66" i="19"/>
  <c r="F66" i="19" s="1"/>
  <c r="C9" i="21"/>
  <c r="Q15" i="21" s="1"/>
  <c r="AA15" i="21" s="1"/>
  <c r="AN15" i="27" l="1"/>
  <c r="AN13" i="27" s="1"/>
  <c r="AH15" i="27"/>
  <c r="AH13" i="27" s="1"/>
  <c r="AM15" i="27"/>
  <c r="AM13" i="27" s="1"/>
  <c r="AG15" i="27"/>
  <c r="AL15" i="27"/>
  <c r="AL13" i="27" s="1"/>
  <c r="AK15" i="27"/>
  <c r="D68" i="19"/>
  <c r="Q112" i="21"/>
  <c r="AA112" i="21" s="1"/>
  <c r="Q28" i="21"/>
  <c r="AA28" i="21" s="1"/>
  <c r="Q44" i="21"/>
  <c r="AA44" i="21" s="1"/>
  <c r="Q61" i="21"/>
  <c r="AA61" i="21" s="1"/>
  <c r="Q77" i="21"/>
  <c r="AA77" i="21" s="1"/>
  <c r="Q93" i="21"/>
  <c r="AA93" i="21" s="1"/>
  <c r="Q109" i="21"/>
  <c r="AA109" i="21" s="1"/>
  <c r="Q94" i="21"/>
  <c r="AA94" i="21" s="1"/>
  <c r="Q110" i="21"/>
  <c r="AA110" i="21" s="1"/>
  <c r="Q26" i="21"/>
  <c r="AA26" i="21" s="1"/>
  <c r="Q42" i="21"/>
  <c r="AA42" i="21" s="1"/>
  <c r="Q59" i="21"/>
  <c r="AA59" i="21" s="1"/>
  <c r="Q75" i="21"/>
  <c r="AA75" i="21" s="1"/>
  <c r="Q91" i="21"/>
  <c r="AA91" i="21" s="1"/>
  <c r="Q107" i="21"/>
  <c r="AA107" i="21" s="1"/>
  <c r="Q19" i="21"/>
  <c r="AA19" i="21" s="1"/>
  <c r="Q35" i="21"/>
  <c r="AA35" i="21" s="1"/>
  <c r="Q51" i="21"/>
  <c r="AA51" i="21" s="1"/>
  <c r="Q68" i="21"/>
  <c r="AA68" i="21" s="1"/>
  <c r="Q84" i="21"/>
  <c r="AA84" i="21" s="1"/>
  <c r="Q100" i="21"/>
  <c r="AA100" i="21" s="1"/>
  <c r="Q21" i="21"/>
  <c r="AA21" i="21" s="1"/>
  <c r="Q37" i="21"/>
  <c r="AA37" i="21" s="1"/>
  <c r="Q53" i="21"/>
  <c r="AA53" i="21" s="1"/>
  <c r="Q70" i="21"/>
  <c r="AA70" i="21" s="1"/>
  <c r="Q36" i="21"/>
  <c r="AA36" i="21" s="1"/>
  <c r="Q69" i="21"/>
  <c r="AA69" i="21" s="1"/>
  <c r="Q86" i="21"/>
  <c r="AA86" i="21" s="1"/>
  <c r="Q18" i="21"/>
  <c r="AA18" i="21" s="1"/>
  <c r="Q50" i="21"/>
  <c r="AA50" i="21" s="1"/>
  <c r="Q83" i="21"/>
  <c r="AA83" i="21" s="1"/>
  <c r="Q27" i="21"/>
  <c r="AA27" i="21" s="1"/>
  <c r="Q60" i="21"/>
  <c r="AA60" i="21" s="1"/>
  <c r="Q92" i="21"/>
  <c r="AA92" i="21" s="1"/>
  <c r="Q29" i="21"/>
  <c r="AA29" i="21" s="1"/>
  <c r="Q62" i="21"/>
  <c r="AA62" i="21" s="1"/>
  <c r="Q16" i="21"/>
  <c r="AA16" i="21" s="1"/>
  <c r="Q32" i="21"/>
  <c r="AA32" i="21" s="1"/>
  <c r="Q48" i="21"/>
  <c r="AA48" i="21" s="1"/>
  <c r="Q65" i="21"/>
  <c r="AA65" i="21" s="1"/>
  <c r="Q81" i="21"/>
  <c r="AA81" i="21" s="1"/>
  <c r="Q97" i="21"/>
  <c r="AA97" i="21" s="1"/>
  <c r="Q113" i="21"/>
  <c r="AA113" i="21" s="1"/>
  <c r="Q98" i="21"/>
  <c r="AA98" i="21" s="1"/>
  <c r="Q114" i="21"/>
  <c r="AA114" i="21" s="1"/>
  <c r="Q30" i="21"/>
  <c r="AA30" i="21" s="1"/>
  <c r="Q46" i="21"/>
  <c r="AA46" i="21" s="1"/>
  <c r="Q63" i="21"/>
  <c r="AA63" i="21" s="1"/>
  <c r="Q79" i="21"/>
  <c r="AA79" i="21" s="1"/>
  <c r="Q95" i="21"/>
  <c r="AA95" i="21" s="1"/>
  <c r="Q111" i="21"/>
  <c r="AA111" i="21" s="1"/>
  <c r="Q23" i="21"/>
  <c r="AA23" i="21" s="1"/>
  <c r="Q39" i="21"/>
  <c r="AA39" i="21" s="1"/>
  <c r="Q56" i="21"/>
  <c r="AA56" i="21" s="1"/>
  <c r="Q72" i="21"/>
  <c r="AA72" i="21" s="1"/>
  <c r="Q88" i="21"/>
  <c r="AA88" i="21" s="1"/>
  <c r="Q104" i="21"/>
  <c r="AA104" i="21" s="1"/>
  <c r="Q25" i="21"/>
  <c r="AA25" i="21" s="1"/>
  <c r="Q41" i="21"/>
  <c r="AA41" i="21" s="1"/>
  <c r="Q58" i="21"/>
  <c r="AA58" i="21" s="1"/>
  <c r="Q74" i="21"/>
  <c r="AA74" i="21" s="1"/>
  <c r="Q20" i="21"/>
  <c r="AA20" i="21" s="1"/>
  <c r="Q101" i="21"/>
  <c r="AA101" i="21" s="1"/>
  <c r="Q34" i="21"/>
  <c r="AA34" i="21" s="1"/>
  <c r="Q99" i="21"/>
  <c r="AA99" i="21" s="1"/>
  <c r="Q43" i="21"/>
  <c r="AA43" i="21" s="1"/>
  <c r="Q45" i="21"/>
  <c r="AA45" i="21" s="1"/>
  <c r="Q24" i="21"/>
  <c r="AA24" i="21" s="1"/>
  <c r="Q40" i="21"/>
  <c r="AA40" i="21" s="1"/>
  <c r="Q57" i="21"/>
  <c r="AA57" i="21" s="1"/>
  <c r="Q73" i="21"/>
  <c r="AA73" i="21" s="1"/>
  <c r="Q89" i="21"/>
  <c r="AA89" i="21" s="1"/>
  <c r="Q105" i="21"/>
  <c r="AA105" i="21" s="1"/>
  <c r="Q90" i="21"/>
  <c r="AA90" i="21" s="1"/>
  <c r="Q106" i="21"/>
  <c r="AA106" i="21" s="1"/>
  <c r="Q22" i="21"/>
  <c r="AA22" i="21" s="1"/>
  <c r="Q38" i="21"/>
  <c r="AA38" i="21" s="1"/>
  <c r="Q55" i="21"/>
  <c r="AA55" i="21" s="1"/>
  <c r="Q71" i="21"/>
  <c r="AA71" i="21" s="1"/>
  <c r="Q87" i="21"/>
  <c r="AA87" i="21" s="1"/>
  <c r="Q103" i="21"/>
  <c r="AA103" i="21" s="1"/>
  <c r="Q54" i="21"/>
  <c r="AA54" i="21" s="1"/>
  <c r="Q31" i="21"/>
  <c r="AA31" i="21" s="1"/>
  <c r="Q47" i="21"/>
  <c r="AA47" i="21" s="1"/>
  <c r="Q64" i="21"/>
  <c r="AA64" i="21" s="1"/>
  <c r="Q80" i="21"/>
  <c r="AA80" i="21" s="1"/>
  <c r="Q96" i="21"/>
  <c r="AA96" i="21" s="1"/>
  <c r="Q17" i="21"/>
  <c r="AA17" i="21" s="1"/>
  <c r="Q33" i="21"/>
  <c r="AA33" i="21" s="1"/>
  <c r="Q49" i="21"/>
  <c r="AA49" i="21" s="1"/>
  <c r="Q66" i="21"/>
  <c r="AA66" i="21" s="1"/>
  <c r="Q82" i="21"/>
  <c r="AA82" i="21" s="1"/>
  <c r="Q52" i="21"/>
  <c r="AA52" i="21" s="1"/>
  <c r="Q85" i="21"/>
  <c r="AA85" i="21" s="1"/>
  <c r="Q102" i="21"/>
  <c r="AA102" i="21" s="1"/>
  <c r="Q67" i="21"/>
  <c r="AA67" i="21" s="1"/>
  <c r="Q76" i="21"/>
  <c r="AA76" i="21" s="1"/>
  <c r="Q108" i="21"/>
  <c r="AA108" i="21" s="1"/>
  <c r="Q78" i="21"/>
  <c r="AA78" i="21" s="1"/>
  <c r="Q13" i="21" l="1"/>
  <c r="AC78" i="21"/>
  <c r="AC102" i="21"/>
  <c r="AC66" i="21"/>
  <c r="AC96" i="21"/>
  <c r="AC31" i="21"/>
  <c r="AC71" i="21"/>
  <c r="AC106" i="21"/>
  <c r="AC73" i="21"/>
  <c r="AC45" i="21"/>
  <c r="AC101" i="21"/>
  <c r="AC41" i="21"/>
  <c r="AC72" i="21"/>
  <c r="AC111" i="21"/>
  <c r="AC46" i="21"/>
  <c r="AC113" i="21"/>
  <c r="AC48" i="21"/>
  <c r="AC29" i="21"/>
  <c r="AC83" i="21"/>
  <c r="AC69" i="21"/>
  <c r="AC37" i="21"/>
  <c r="AC68" i="21"/>
  <c r="AC107" i="21"/>
  <c r="AC42" i="21"/>
  <c r="AC109" i="21"/>
  <c r="AC44" i="21"/>
  <c r="AC108" i="21"/>
  <c r="AC85" i="21"/>
  <c r="AC49" i="21"/>
  <c r="AC80" i="21"/>
  <c r="AC54" i="21"/>
  <c r="AC55" i="21"/>
  <c r="AC90" i="21"/>
  <c r="AC57" i="21"/>
  <c r="AC43" i="21"/>
  <c r="AC20" i="21"/>
  <c r="AC25" i="21"/>
  <c r="AC56" i="21"/>
  <c r="AC95" i="21"/>
  <c r="AC30" i="21"/>
  <c r="AC97" i="21"/>
  <c r="AC32" i="21"/>
  <c r="AC92" i="21"/>
  <c r="AC50" i="21"/>
  <c r="AC36" i="21"/>
  <c r="AC21" i="21"/>
  <c r="AC51" i="21"/>
  <c r="AC91" i="21"/>
  <c r="AC26" i="21"/>
  <c r="AC93" i="21"/>
  <c r="AC28" i="21"/>
  <c r="AC76" i="21"/>
  <c r="AC52" i="21"/>
  <c r="AC33" i="21"/>
  <c r="AC64" i="21"/>
  <c r="AC103" i="21"/>
  <c r="AC38" i="21"/>
  <c r="AC105" i="21"/>
  <c r="AC40" i="21"/>
  <c r="AC99" i="21"/>
  <c r="AC74" i="21"/>
  <c r="AC104" i="21"/>
  <c r="AC39" i="21"/>
  <c r="AC79" i="21"/>
  <c r="AC114" i="21"/>
  <c r="AC81" i="21"/>
  <c r="AC60" i="21"/>
  <c r="AC70" i="21"/>
  <c r="AC100" i="21"/>
  <c r="AC35" i="21"/>
  <c r="AC75" i="21"/>
  <c r="AC110" i="21"/>
  <c r="AC77" i="21"/>
  <c r="AC112" i="21"/>
  <c r="AC67" i="21"/>
  <c r="AC82" i="21"/>
  <c r="AC47" i="21"/>
  <c r="AC87" i="21"/>
  <c r="AC22" i="21"/>
  <c r="AC89" i="21"/>
  <c r="AC24" i="21"/>
  <c r="AC34" i="21"/>
  <c r="AC58" i="21"/>
  <c r="AC88" i="21"/>
  <c r="AC23" i="21"/>
  <c r="AC63" i="21"/>
  <c r="AC98" i="21"/>
  <c r="AC65" i="21"/>
  <c r="AC62" i="21"/>
  <c r="AC27" i="21"/>
  <c r="AC86" i="21"/>
  <c r="AC53" i="21"/>
  <c r="AC84" i="21"/>
  <c r="AC59" i="21"/>
  <c r="AC94" i="21"/>
  <c r="AC61" i="21"/>
  <c r="D69" i="19"/>
  <c r="D72" i="19" s="1"/>
  <c r="D74" i="19" s="1"/>
  <c r="AI17" i="27"/>
  <c r="AT17" i="27" s="1"/>
  <c r="AC17" i="21"/>
  <c r="AG17" i="27"/>
  <c r="AF17" i="27"/>
  <c r="AF15" i="27"/>
  <c r="AJ15" i="27"/>
  <c r="AI15" i="27"/>
  <c r="AC15" i="21"/>
  <c r="AC16" i="21"/>
  <c r="AI16" i="27"/>
  <c r="AT16" i="27" s="1"/>
  <c r="AF16" i="27"/>
  <c r="AF18" i="27"/>
  <c r="AC18" i="21"/>
  <c r="AK18" i="27"/>
  <c r="AG18" i="27"/>
  <c r="AR18" i="27" s="1"/>
  <c r="AC19" i="21" l="1"/>
  <c r="AA13" i="21"/>
  <c r="D75" i="19"/>
  <c r="D76" i="19" s="1"/>
  <c r="D77" i="19" s="1"/>
  <c r="AU15" i="27"/>
  <c r="AU13" i="27" s="1"/>
  <c r="AJ13" i="27"/>
  <c r="AO16" i="27"/>
  <c r="AZ16" i="27" s="1"/>
  <c r="AQ17" i="27"/>
  <c r="AO17" i="27"/>
  <c r="AZ17" i="27" s="1"/>
  <c r="AV18" i="27"/>
  <c r="AV13" i="27" s="1"/>
  <c r="AK13" i="27"/>
  <c r="AT15" i="27"/>
  <c r="AT13" i="27" s="1"/>
  <c r="AI13" i="27"/>
  <c r="AG13" i="27"/>
  <c r="AR17" i="27"/>
  <c r="AQ18" i="27"/>
  <c r="AO18" i="27"/>
  <c r="AZ18" i="27" s="1"/>
  <c r="AQ15" i="27"/>
  <c r="AO15" i="27"/>
  <c r="AF13" i="27"/>
  <c r="D78" i="19" l="1"/>
  <c r="D60" i="19"/>
  <c r="AC13" i="21"/>
  <c r="AQ13" i="27"/>
  <c r="AZ15" i="27"/>
  <c r="AZ13" i="27" s="1"/>
  <c r="AO13" i="27"/>
  <c r="D81" i="19" l="1"/>
  <c r="E81" i="19" s="1"/>
  <c r="F81" i="19" s="1"/>
  <c r="E60" i="19"/>
  <c r="F60" i="19" s="1"/>
  <c r="D80" i="19"/>
  <c r="D82" i="19"/>
  <c r="E82" i="19" s="1"/>
  <c r="F82" i="19" s="1"/>
  <c r="E80" i="19" l="1"/>
  <c r="F80" i="19" s="1"/>
  <c r="D83" i="19"/>
  <c r="E67" i="19"/>
  <c r="F67" i="19" s="1"/>
  <c r="C68" i="19"/>
  <c r="D87" i="19" l="1"/>
  <c r="E83" i="19"/>
  <c r="F83" i="19" s="1"/>
  <c r="C69" i="19"/>
  <c r="E69" i="19" s="1"/>
  <c r="F69" i="19" s="1"/>
  <c r="E68" i="19"/>
  <c r="F68" i="19" s="1"/>
  <c r="C72" i="19" l="1"/>
  <c r="C74" i="19" l="1"/>
  <c r="E72" i="19"/>
  <c r="F72" i="19" s="1"/>
  <c r="E74" i="19" l="1"/>
  <c r="F74" i="19" s="1"/>
  <c r="C75" i="19"/>
  <c r="C76" i="19" l="1"/>
  <c r="E75" i="19"/>
  <c r="F75" i="19" s="1"/>
  <c r="C77" i="19" l="1"/>
  <c r="E77" i="19" s="1"/>
  <c r="F77" i="19" s="1"/>
  <c r="E76" i="19"/>
  <c r="F76" i="19" s="1"/>
  <c r="C78" i="19" l="1"/>
  <c r="E78" i="19" l="1"/>
  <c r="F78" i="19" s="1"/>
  <c r="C87" i="19"/>
  <c r="E87" i="19" s="1"/>
  <c r="F87" i="19" s="1"/>
</calcChain>
</file>

<file path=xl/sharedStrings.xml><?xml version="1.0" encoding="utf-8"?>
<sst xmlns="http://schemas.openxmlformats.org/spreadsheetml/2006/main" count="545" uniqueCount="355">
  <si>
    <t>Incurred Claims</t>
  </si>
  <si>
    <t>Member Months</t>
  </si>
  <si>
    <t>Service Category</t>
  </si>
  <si>
    <t>Composite</t>
  </si>
  <si>
    <t>Inpatient Hospital</t>
  </si>
  <si>
    <t>Outpatient Hospital</t>
  </si>
  <si>
    <t>Professional</t>
  </si>
  <si>
    <t>Ultimate Incurred PMPM</t>
  </si>
  <si>
    <t>Allowed PMPM</t>
  </si>
  <si>
    <t>Catastrophic Eligibility</t>
  </si>
  <si>
    <t>Aggregate Calibration Factor</t>
  </si>
  <si>
    <t>2017 Age and Tobacco Factors</t>
  </si>
  <si>
    <t>Age Band</t>
  </si>
  <si>
    <t>Tobacco Factor</t>
  </si>
  <si>
    <t>0-20</t>
  </si>
  <si>
    <t>64+</t>
  </si>
  <si>
    <t>Geographic Area Factors</t>
  </si>
  <si>
    <t>Area</t>
  </si>
  <si>
    <t>Counties</t>
  </si>
  <si>
    <t>Current Factor</t>
  </si>
  <si>
    <t>Proposed Factor</t>
  </si>
  <si>
    <t>Rating Area 1</t>
  </si>
  <si>
    <t xml:space="preserve">Rating Area 2 </t>
  </si>
  <si>
    <t>Rating Area 3</t>
  </si>
  <si>
    <t xml:space="preserve">Rating Area 4 </t>
  </si>
  <si>
    <t>Rating Area 5</t>
  </si>
  <si>
    <t>Rating Area 6</t>
  </si>
  <si>
    <t xml:space="preserve">Rating Area 7 </t>
  </si>
  <si>
    <t>Rating Area 8</t>
  </si>
  <si>
    <t>Rating Area 9</t>
  </si>
  <si>
    <t>2017 Network Factors</t>
  </si>
  <si>
    <t>Network Name</t>
  </si>
  <si>
    <t>Rating Area</t>
  </si>
  <si>
    <t>Ultimate Incurred Claims</t>
  </si>
  <si>
    <t>Age Calibration Factor</t>
  </si>
  <si>
    <t>Geographic Calibration Factor</t>
  </si>
  <si>
    <t>Non-EHB portion of Allowed Claims</t>
  </si>
  <si>
    <t>* Express Completion Factor as a percentage</t>
  </si>
  <si>
    <t>Cost*</t>
  </si>
  <si>
    <t>Utilization*</t>
  </si>
  <si>
    <t>Weight*</t>
  </si>
  <si>
    <t xml:space="preserve">    Change in Morbidity</t>
  </si>
  <si>
    <t xml:space="preserve">    Change in Other</t>
  </si>
  <si>
    <t>Administrative Expenses</t>
  </si>
  <si>
    <t xml:space="preserve">    General and Claims</t>
  </si>
  <si>
    <t>Taxes and Fees</t>
  </si>
  <si>
    <t xml:space="preserve">    Pa Premium Tax (if applicable)</t>
  </si>
  <si>
    <t>Profit/Contingency</t>
  </si>
  <si>
    <t>Month-Year</t>
  </si>
  <si>
    <t>Profit or Contingency</t>
  </si>
  <si>
    <t>Age Factor</t>
  </si>
  <si>
    <t>DOH Approval Date</t>
  </si>
  <si>
    <t>Loss Ratio</t>
  </si>
  <si>
    <t>**Express Prescription Drug Rebates as a negative number</t>
  </si>
  <si>
    <t xml:space="preserve">Other Medical </t>
  </si>
  <si>
    <t>Capitation</t>
  </si>
  <si>
    <t>Prescription Drugs</t>
  </si>
  <si>
    <t>Total Annual Trend</t>
  </si>
  <si>
    <t>Market-wide Adjustments</t>
  </si>
  <si>
    <t>Single Risk Pool Adjustment Factors</t>
  </si>
  <si>
    <t>Earned Premium</t>
  </si>
  <si>
    <t>Completion Factors*</t>
  </si>
  <si>
    <t>Prescription Drug Rebates**</t>
  </si>
  <si>
    <t>&lt;18</t>
  </si>
  <si>
    <t>18-24</t>
  </si>
  <si>
    <t>25-29</t>
  </si>
  <si>
    <t>30-34</t>
  </si>
  <si>
    <t>35-39</t>
  </si>
  <si>
    <t>40-44</t>
  </si>
  <si>
    <t>45-49</t>
  </si>
  <si>
    <t>50-54</t>
  </si>
  <si>
    <t>55-59</t>
  </si>
  <si>
    <t>Total</t>
  </si>
  <si>
    <t>Current Period 
(as of Feb. 1, 2016)</t>
  </si>
  <si>
    <t>Carrier Name:</t>
  </si>
  <si>
    <t>Plan Type(s):</t>
  </si>
  <si>
    <t>Market Segment:</t>
  </si>
  <si>
    <t>Rate Effective Date:</t>
  </si>
  <si>
    <t>45 CFR Part 156.8 (d) (2) Allowable Factors</t>
  </si>
  <si>
    <t>Plan Number</t>
  </si>
  <si>
    <t>HIOS Plan ID (Standard Component)</t>
  </si>
  <si>
    <t>Discontinued, New, Modified, Existing (D,N,M,E) for 2017</t>
  </si>
  <si>
    <t>Metallic Tier</t>
  </si>
  <si>
    <t>Metallic Tier Actuarial Value</t>
  </si>
  <si>
    <t>Exchange On/Off or Off</t>
  </si>
  <si>
    <t>Provider Network</t>
  </si>
  <si>
    <t>Pure Premium</t>
  </si>
  <si>
    <t>Proposed Rate Change Compared to Prior 12 months</t>
  </si>
  <si>
    <t>Totals</t>
  </si>
  <si>
    <t>Plan 1</t>
  </si>
  <si>
    <t>Plan 2</t>
  </si>
  <si>
    <t>Plan 3</t>
  </si>
  <si>
    <t>Plan 4</t>
  </si>
  <si>
    <t>Plan 5</t>
  </si>
  <si>
    <t>Plan 6</t>
  </si>
  <si>
    <t>Plan 7</t>
  </si>
  <si>
    <t>Plan 8</t>
  </si>
  <si>
    <t>Plan 9</t>
  </si>
  <si>
    <t>Plan 10</t>
  </si>
  <si>
    <t>Plan 11</t>
  </si>
  <si>
    <t>Plan 12</t>
  </si>
  <si>
    <t>Plan 13</t>
  </si>
  <si>
    <t>Plan 14</t>
  </si>
  <si>
    <t>Plan 15</t>
  </si>
  <si>
    <t>Plan 16</t>
  </si>
  <si>
    <t>Plan 17</t>
  </si>
  <si>
    <t>Plan 18</t>
  </si>
  <si>
    <t>Plan 19</t>
  </si>
  <si>
    <t>Plan 20</t>
  </si>
  <si>
    <t>Plan 21</t>
  </si>
  <si>
    <t>Plan 22</t>
  </si>
  <si>
    <t>Plan 23</t>
  </si>
  <si>
    <t>Plan 24</t>
  </si>
  <si>
    <t>Plan 25</t>
  </si>
  <si>
    <t>Plan 26</t>
  </si>
  <si>
    <t>Plan 27</t>
  </si>
  <si>
    <t>Plan 28</t>
  </si>
  <si>
    <t>Plan 29</t>
  </si>
  <si>
    <t>Plan 30</t>
  </si>
  <si>
    <t>Plan 31</t>
  </si>
  <si>
    <t>Plan 32</t>
  </si>
  <si>
    <t>Plan 33</t>
  </si>
  <si>
    <t>Plan 34</t>
  </si>
  <si>
    <t>Plan 35</t>
  </si>
  <si>
    <t>Plan 36</t>
  </si>
  <si>
    <t>Plan 37</t>
  </si>
  <si>
    <t>Plan 38</t>
  </si>
  <si>
    <t>Plan 39</t>
  </si>
  <si>
    <t>Plan 40</t>
  </si>
  <si>
    <t>Plan 41</t>
  </si>
  <si>
    <t>Plan 42</t>
  </si>
  <si>
    <t>Plan 43</t>
  </si>
  <si>
    <t>Plan 44</t>
  </si>
  <si>
    <t>Plan 45</t>
  </si>
  <si>
    <t>Plan 46</t>
  </si>
  <si>
    <t>Plan 47</t>
  </si>
  <si>
    <t>Plan 48</t>
  </si>
  <si>
    <t>Plan 49</t>
  </si>
  <si>
    <t>Plan 50</t>
  </si>
  <si>
    <t>Plan 51</t>
  </si>
  <si>
    <t>Plan 52</t>
  </si>
  <si>
    <t>Plan 53</t>
  </si>
  <si>
    <t>Plan 54</t>
  </si>
  <si>
    <t>Plan 55</t>
  </si>
  <si>
    <t>Plan 56</t>
  </si>
  <si>
    <t>Plan 57</t>
  </si>
  <si>
    <t>Plan 58</t>
  </si>
  <si>
    <t>Plan 59</t>
  </si>
  <si>
    <t>Plan 60</t>
  </si>
  <si>
    <t>Plan 61</t>
  </si>
  <si>
    <t>Plan 62</t>
  </si>
  <si>
    <t>Plan 63</t>
  </si>
  <si>
    <t>Plan 64</t>
  </si>
  <si>
    <t>Plan 65</t>
  </si>
  <si>
    <t>Plan 66</t>
  </si>
  <si>
    <t>Plan 67</t>
  </si>
  <si>
    <t>Plan 68</t>
  </si>
  <si>
    <t>Plan 69</t>
  </si>
  <si>
    <t>Plan 70</t>
  </si>
  <si>
    <t>Plan 71</t>
  </si>
  <si>
    <t>Plan 72</t>
  </si>
  <si>
    <t>Plan 73</t>
  </si>
  <si>
    <t>Plan 74</t>
  </si>
  <si>
    <t>Plan 75</t>
  </si>
  <si>
    <t>Plan 76</t>
  </si>
  <si>
    <t>Plan 77</t>
  </si>
  <si>
    <t>Plan 78</t>
  </si>
  <si>
    <t>Plan 79</t>
  </si>
  <si>
    <t>Plan 80</t>
  </si>
  <si>
    <t>Plan 81</t>
  </si>
  <si>
    <t>Plan 82</t>
  </si>
  <si>
    <t>Plan 83</t>
  </si>
  <si>
    <t>Plan 84</t>
  </si>
  <si>
    <t>Plan 85</t>
  </si>
  <si>
    <t>Plan 86</t>
  </si>
  <si>
    <t>Plan 87</t>
  </si>
  <si>
    <t>Plan 88</t>
  </si>
  <si>
    <t>Plan 89</t>
  </si>
  <si>
    <t>Plan 90</t>
  </si>
  <si>
    <t>Plan 91</t>
  </si>
  <si>
    <t>Plan 92</t>
  </si>
  <si>
    <t>Plan 93</t>
  </si>
  <si>
    <t>Plan 94</t>
  </si>
  <si>
    <t>Plan 95</t>
  </si>
  <si>
    <t>Plan 96</t>
  </si>
  <si>
    <t>Plan 97</t>
  </si>
  <si>
    <t>Plan 98</t>
  </si>
  <si>
    <t>Plan 99</t>
  </si>
  <si>
    <t>Plan 100</t>
  </si>
  <si>
    <t>Market Adjusted Index Rate</t>
  </si>
  <si>
    <t>Benefits in addition to EHB</t>
  </si>
  <si>
    <t>Calibration</t>
  </si>
  <si>
    <t>PA Rate Template Part I</t>
  </si>
  <si>
    <r>
      <t>Table</t>
    </r>
    <r>
      <rPr>
        <b/>
        <sz val="16"/>
        <rFont val="Calibri"/>
        <family val="2"/>
        <scheme val="minor"/>
      </rPr>
      <t xml:space="preserve"> 1. Number of Members</t>
    </r>
  </si>
  <si>
    <t>PA Rate Template Part II</t>
  </si>
  <si>
    <t>PA Rate Template Part III</t>
  </si>
  <si>
    <t>PA Rate Template Part IV</t>
  </si>
  <si>
    <t>Consumer Factors</t>
  </si>
  <si>
    <t xml:space="preserve">    Agent/Broker Fees and Commissions</t>
  </si>
  <si>
    <t xml:space="preserve">
Standard AV, Approach (1), Approach (2)</t>
  </si>
  <si>
    <t xml:space="preserve">Admin Costs </t>
  </si>
  <si>
    <t>Taxes &amp; Fees (not including Exchange fees)</t>
  </si>
  <si>
    <t>Average (weighted by enrollment by rating area)</t>
  </si>
  <si>
    <t>Paid Claims</t>
  </si>
  <si>
    <t xml:space="preserve">Total Non-EHB Capitation </t>
  </si>
  <si>
    <t>* Express Cost, Utilization, and Weight as percentages</t>
  </si>
  <si>
    <t>2 Year Trend Projection Factor</t>
  </si>
  <si>
    <t xml:space="preserve">        Change in Network</t>
  </si>
  <si>
    <t xml:space="preserve">        Change in Other</t>
  </si>
  <si>
    <t xml:space="preserve">        Change in Demographics</t>
  </si>
  <si>
    <t>Projected Paid EHB Claims PMPM</t>
  </si>
  <si>
    <t>Market-Adjusted Projected Paid EHB Claims PMPM</t>
  </si>
  <si>
    <t xml:space="preserve">Market-Adjusted Projected Allowed Total Claims PMPM </t>
  </si>
  <si>
    <t xml:space="preserve">    Quality Improvement Initiatives</t>
  </si>
  <si>
    <t xml:space="preserve">Total Retention </t>
  </si>
  <si>
    <t>Normalized Market-Adjusted Projected Allowed Total Claims PMPM</t>
  </si>
  <si>
    <t xml:space="preserve">    Federal Income Tax</t>
  </si>
  <si>
    <t xml:space="preserve">Market-Adjusted Projected Paid Total Claims PMPM </t>
  </si>
  <si>
    <t xml:space="preserve">
Plan Type 
(HMO, POS, PPO, EPO, Indemnity, Other)</t>
  </si>
  <si>
    <t xml:space="preserve">1/1/16 Plan 
Marketing Name </t>
  </si>
  <si>
    <t>1/1/17  Plan  
Marketing Name 
(If 1/1/16 Plan Discontinued)</t>
  </si>
  <si>
    <t>Pricing AV (company-determined AV)</t>
  </si>
  <si>
    <t>% of Total Covered Lives</t>
  </si>
  <si>
    <t xml:space="preserve">Change in 21-year-old Non-Tobacco Premium PMPM </t>
  </si>
  <si>
    <t>These cells auto-fill using the data entered in Table 9.</t>
  </si>
  <si>
    <t xml:space="preserve">Projected Required Revenue PMPM </t>
  </si>
  <si>
    <t>Allowed Claims (Non-Capitated)</t>
  </si>
  <si>
    <r>
      <t>Total EHB</t>
    </r>
    <r>
      <rPr>
        <b/>
        <sz val="12"/>
        <color rgb="FFFF0000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>Capitation</t>
    </r>
  </si>
  <si>
    <t>Total Prescription Drug Rebates*</t>
  </si>
  <si>
    <t>*Express Prescription Drug Rebates as a negative number</t>
  </si>
  <si>
    <t>Members</t>
  </si>
  <si>
    <t>Allowed Claims (Net of Prescription Drug Rebates)</t>
  </si>
  <si>
    <t>&lt;- Paid to Allowed Average Factor in Projection Period on URRT</t>
  </si>
  <si>
    <t>&lt;-  Single Pool Gross Premium Avg. Rate, PMPM on URRT</t>
  </si>
  <si>
    <t>Market-Adjusted Projected Allowed Total Claims PMPM</t>
  </si>
  <si>
    <t>2/1/16 Number of Covered Lives</t>
  </si>
  <si>
    <t>Member-months</t>
  </si>
  <si>
    <t>Estimated Cost Sharing 
(Member &amp; HHS)</t>
  </si>
  <si>
    <t>Experience Period</t>
  </si>
  <si>
    <t xml:space="preserve">Projected Rating Period                                   </t>
  </si>
  <si>
    <t xml:space="preserve">2015 Total Allowed EHB Claims + EHB Capitation PMPM (net of prescription drug rebates) </t>
  </si>
  <si>
    <t>&lt;- Adj't. from Experience to Projection Period - Pop'l risk Morbidity on URRT</t>
  </si>
  <si>
    <t xml:space="preserve">Market-Adjusted Projected Allowed EHB Claims PMPM </t>
  </si>
  <si>
    <t>Benefit Richness (induced demand)</t>
  </si>
  <si>
    <t>Total Policyholders @ 2/1/2016</t>
  </si>
  <si>
    <t>Total 
Covered Lives @ 2/1/2016</t>
  </si>
  <si>
    <r>
      <t xml:space="preserve">Retention Items </t>
    </r>
    <r>
      <rPr>
        <sz val="12"/>
        <rFont val="Calibri"/>
        <family val="2"/>
        <scheme val="minor"/>
      </rPr>
      <t xml:space="preserve">- </t>
    </r>
    <r>
      <rPr>
        <i/>
        <sz val="12"/>
        <rFont val="Calibri"/>
        <family val="2"/>
        <scheme val="minor"/>
      </rPr>
      <t>Express in percentages</t>
    </r>
  </si>
  <si>
    <t>PA Rate Template Part V</t>
  </si>
  <si>
    <t xml:space="preserve">*PA follows the federal default age curve. </t>
  </si>
  <si>
    <t xml:space="preserve">    &lt;- Annualized Trend Factors on URRT</t>
  </si>
  <si>
    <t xml:space="preserve">&lt;- Market-Adjusted Index Rate  </t>
  </si>
  <si>
    <t>60-63</t>
  </si>
  <si>
    <t>Table 2. Experience Period Claims and Premiums</t>
  </si>
  <si>
    <t>Table 3. Trend Components</t>
  </si>
  <si>
    <t>Table 5. Development of the Projected Index Rate, Market-Adjusted Index Rate, and Total Allowed Claims</t>
  </si>
  <si>
    <t>Table 6. Retention</t>
  </si>
  <si>
    <t>Table 7. Normalized Market-Adjusted Projected Allowed Total Claims</t>
  </si>
  <si>
    <t>Normalization Factors</t>
  </si>
  <si>
    <t>Average Age Factor</t>
  </si>
  <si>
    <t>Average Geographic Factor</t>
  </si>
  <si>
    <t>Average Tobacco Factor</t>
  </si>
  <si>
    <t>Average Network Factor</t>
  </si>
  <si>
    <t>Rate Components</t>
  </si>
  <si>
    <t>Difference</t>
  </si>
  <si>
    <t>Percent Change</t>
  </si>
  <si>
    <t>A.  Calibrated Plan Adjusted Index Rate (PMPM)</t>
  </si>
  <si>
    <t>Paid-to-Allowed</t>
  </si>
  <si>
    <t>URRT Morbidity</t>
  </si>
  <si>
    <t>URRT "Other"</t>
  </si>
  <si>
    <t>D.  Change in Normalized Allowed Claims Adjustment Components</t>
  </si>
  <si>
    <t>Risk Adjustment</t>
  </si>
  <si>
    <t>Reinsurance</t>
  </si>
  <si>
    <t xml:space="preserve">       D3.  URRT Morbidity</t>
  </si>
  <si>
    <t>Exchange User Fee</t>
  </si>
  <si>
    <t xml:space="preserve">       D4.  URRT Other</t>
  </si>
  <si>
    <t xml:space="preserve">       D5.  Normalized URRT RA/RI on an allowed basis</t>
  </si>
  <si>
    <t xml:space="preserve">       D6.  Normalized Exchange User Fee on an allowed basis</t>
  </si>
  <si>
    <t>Network</t>
  </si>
  <si>
    <t>Pricing AV</t>
  </si>
  <si>
    <t>Benefit Richness</t>
  </si>
  <si>
    <t>E.  Change in Allowable Plan Adjusted Level Components</t>
  </si>
  <si>
    <t xml:space="preserve">       E1.  Network</t>
  </si>
  <si>
    <t xml:space="preserve">       E2.  Pricing AV</t>
  </si>
  <si>
    <t xml:space="preserve">       E3.  Benefit Richness</t>
  </si>
  <si>
    <t>Profit and/or Contingency</t>
  </si>
  <si>
    <t xml:space="preserve">       E5.  Subtotal - Sum(E1:E4)</t>
  </si>
  <si>
    <t>F.  Change in Retention Components</t>
  </si>
  <si>
    <t xml:space="preserve">       F1.  Administrative Expenses</t>
  </si>
  <si>
    <t xml:space="preserve">       F2.  Taxes and Fees</t>
  </si>
  <si>
    <t xml:space="preserve">       F3.  Profit and/or Contingency</t>
  </si>
  <si>
    <t xml:space="preserve">       F4.  Subtotal - Sum(F1:F3)</t>
  </si>
  <si>
    <t>G.  Change in Miscellaneous Items</t>
  </si>
  <si>
    <t xml:space="preserve">       E4.  Catastrophic Eligibility</t>
  </si>
  <si>
    <r>
      <t>Table 8.</t>
    </r>
    <r>
      <rPr>
        <b/>
        <sz val="16"/>
        <color theme="1"/>
        <rFont val="Calibri"/>
        <family val="2"/>
        <scheme val="minor"/>
      </rPr>
      <t xml:space="preserve"> Components of Rate Change</t>
    </r>
  </si>
  <si>
    <t>Tobacco Surcharge Adjustment</t>
  </si>
  <si>
    <t>Average Benefit Richness (induced demand)</t>
  </si>
  <si>
    <t>&lt;- URRT W1, S2</t>
  </si>
  <si>
    <t>&lt;- URRT W1, S3</t>
  </si>
  <si>
    <t xml:space="preserve">&lt;- URRT W1, S2 </t>
  </si>
  <si>
    <t xml:space="preserve">    Projected Paid Net Risk Adjustment PMPM</t>
  </si>
  <si>
    <t xml:space="preserve">    Projected Paid Exchange User Fees PMPM</t>
  </si>
  <si>
    <t>Estimated  Annual Cost Sharing  
(Member + HHS)</t>
  </si>
  <si>
    <t xml:space="preserve">Unadjusted Projected Allowed EHB Claims PMPM </t>
  </si>
  <si>
    <t xml:space="preserve">    Projected Paid to Allowed Ratio </t>
  </si>
  <si>
    <r>
      <t xml:space="preserve">Projected Allowed Non-EHB </t>
    </r>
    <r>
      <rPr>
        <sz val="12"/>
        <rFont val="Calibri"/>
        <family val="2"/>
        <scheme val="minor"/>
      </rPr>
      <t>Claims</t>
    </r>
    <r>
      <rPr>
        <sz val="12"/>
        <color theme="1"/>
        <rFont val="Calibri"/>
        <family val="2"/>
        <scheme val="minor"/>
      </rPr>
      <t xml:space="preserve"> PMPM</t>
    </r>
  </si>
  <si>
    <t>&lt;-  Adj't. from Experience to Projection Period - Other on URRT</t>
  </si>
  <si>
    <t xml:space="preserve">       D2.  URRT Trend</t>
  </si>
  <si>
    <t>Table 4. Historical Experience</t>
  </si>
  <si>
    <t>Total Annual Premium</t>
  </si>
  <si>
    <t xml:space="preserve">       D1.  Base period allowed claims after normalization</t>
  </si>
  <si>
    <t xml:space="preserve">2017  Calibrated Plan Adjusted Index Rate PMPM </t>
  </si>
  <si>
    <t xml:space="preserve">2016 
Calibrated Plan Adjusted Index Rate PMPM  </t>
  </si>
  <si>
    <t>Table 10. Plan Rates</t>
  </si>
  <si>
    <t>Table 11. Plan Premium Development for 21-Year-Old Non-Tobacco User</t>
  </si>
  <si>
    <t>Table 12. Age and Tobacco Factors</t>
  </si>
  <si>
    <t>Table 13. Geographic Factors</t>
  </si>
  <si>
    <t>Table 14. Network Factors</t>
  </si>
  <si>
    <t>Rate Development and Change</t>
  </si>
  <si>
    <t>Data Relevant to the Rate Filing</t>
  </si>
  <si>
    <t>B.  Base period allowed claims before normalization</t>
  </si>
  <si>
    <t>Table 5A. Small Group Projected Index Rate with Quarterly Trend</t>
  </si>
  <si>
    <t>January</t>
  </si>
  <si>
    <t>April</t>
  </si>
  <si>
    <t>July</t>
  </si>
  <si>
    <t>October</t>
  </si>
  <si>
    <t>Total Single Risk Pool</t>
  </si>
  <si>
    <t># of Member Months Renewing in Quarter</t>
  </si>
  <si>
    <t>Percent of Members Months Renewing in Quarter</t>
  </si>
  <si>
    <t>Base Allowed Claims</t>
  </si>
  <si>
    <t>Months of Trend</t>
  </si>
  <si>
    <t>Annual Trend</t>
  </si>
  <si>
    <t>Single Risk Pool Projected Allowed Claims</t>
  </si>
  <si>
    <t xml:space="preserve">       D7.  Subtotal - Sum(D1:D6)</t>
  </si>
  <si>
    <t xml:space="preserve">    Health Insurance Providers Fee (only for small group market, prorated for coverage in 2018)</t>
  </si>
  <si>
    <t xml:space="preserve">        Change in Benefits</t>
  </si>
  <si>
    <r>
      <t>Table 9. Year-over-Year</t>
    </r>
    <r>
      <rPr>
        <b/>
        <sz val="16"/>
        <color theme="1"/>
        <rFont val="Calibri"/>
        <family val="2"/>
        <scheme val="minor"/>
      </rPr>
      <t xml:space="preserve"> Data to Support Table 8</t>
    </r>
  </si>
  <si>
    <r>
      <t xml:space="preserve">2016 21-year-old Non-Tobacco Premium PMPM 
</t>
    </r>
    <r>
      <rPr>
        <b/>
        <i/>
        <sz val="11"/>
        <rFont val="Calibri"/>
        <family val="2"/>
        <scheme val="minor"/>
      </rPr>
      <t>(in small group market, average monthly premium weighted for quarterly trend)</t>
    </r>
  </si>
  <si>
    <r>
      <t xml:space="preserve">2017 21-year-old Non-Tobacco Premium PMPM 
</t>
    </r>
    <r>
      <rPr>
        <b/>
        <i/>
        <sz val="11"/>
        <rFont val="Calibri"/>
        <family val="2"/>
        <scheme val="minor"/>
      </rPr>
      <t>(in small group market, average monthly premium weighted for quarterly trend)</t>
    </r>
  </si>
  <si>
    <t>URRT Trend (2-Year Trend Factor)</t>
  </si>
  <si>
    <t>C.  Normalization factor component of change</t>
  </si>
  <si>
    <t>H. Sum of Components of Rate Change (should approximate the change shown in line A)</t>
  </si>
  <si>
    <t xml:space="preserve">Estimated Risk Adjustment </t>
  </si>
  <si>
    <t>Estimated Reinsurance Recoveries</t>
  </si>
  <si>
    <t xml:space="preserve">    PCORI Fees (Enter $ amount here: $______________    )</t>
  </si>
  <si>
    <t xml:space="preserve">2015 Total Allowed EHB Claims PMPM + EHB Capitation PMPM (net of prescription drug rebates) </t>
  </si>
  <si>
    <t>&lt;- Index Rate for Projection Period on URRT - Individual  (Small Group 1rst Qtr)</t>
  </si>
  <si>
    <t>&lt;- Index Rate for Projection Period on URRT - Small Group</t>
  </si>
  <si>
    <t xml:space="preserve">Adjusted Projected Allowed EHB Claims PMPM </t>
  </si>
  <si>
    <t>Adjusted Projected Allowed EHB Claims PMPM [will only populate for small group filings]</t>
  </si>
  <si>
    <t>&lt;- Index Rate of Experience Period on URRT</t>
  </si>
  <si>
    <t>Table 2b. Experience Period Claims and Premiums</t>
  </si>
  <si>
    <t>Table 2c. Experience Period Claims and Premiums</t>
  </si>
  <si>
    <t>Table 3b. Trend Components</t>
  </si>
  <si>
    <t>Table 4b. Historical Experience</t>
  </si>
  <si>
    <t xml:space="preserve">    2 Year Trend Projection Factor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</si>
</sst>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&quot;$&quot;#,##0.00"/>
    <numFmt numFmtId="167" formatCode="0.0%"/>
    <numFmt numFmtId="168" formatCode="0.0"/>
    <numFmt numFmtId="169" formatCode="0.0000"/>
    <numFmt numFmtId="170" formatCode="_(* #,##0.000_);_(* \(#,##0.000\);_(* &quot;-&quot;??_);_(@_)"/>
  </numFmts>
  <fonts count="3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Times New Roman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1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name val="Calibri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sz val="16"/>
      <name val="Calibri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</font>
    <font>
      <sz val="11"/>
      <name val="Calibri"/>
      <family val="2"/>
      <scheme val="minor"/>
    </font>
    <font>
      <u/>
      <sz val="12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2"/>
      <name val="Calibri"/>
      <family val="2"/>
      <scheme val="minor"/>
    </font>
    <font>
      <u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b/>
      <i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D0D0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lightUp"/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rgb="FF0070C0"/>
      </top>
      <bottom style="thin">
        <color indexed="64"/>
      </bottom>
      <diagonal/>
    </border>
    <border>
      <left style="double">
        <color rgb="FF0070C0"/>
      </left>
      <right/>
      <top/>
      <bottom/>
      <diagonal/>
    </border>
    <border>
      <left style="double">
        <color rgb="FF0070C0"/>
      </left>
      <right/>
      <top style="double">
        <color rgb="FF0070C0"/>
      </top>
      <bottom style="double">
        <color rgb="FF0070C0"/>
      </bottom>
      <diagonal/>
    </border>
    <border>
      <left/>
      <right/>
      <top style="thin">
        <color indexed="64"/>
      </top>
      <bottom style="double">
        <color rgb="FF0070C0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  <diagonal/>
    </border>
    <border>
      <left style="double">
        <color rgb="FF0070C0"/>
      </left>
      <right style="thin">
        <color indexed="64"/>
      </right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420">
    <xf numFmtId="0" fontId="0" fillId="0" borderId="0" xfId="0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0" xfId="0" applyFont="1"/>
    <xf numFmtId="0" fontId="0" fillId="0" borderId="14" xfId="0" applyBorder="1"/>
    <xf numFmtId="0" fontId="3" fillId="0" borderId="0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9" xfId="0" applyFont="1" applyBorder="1"/>
    <xf numFmtId="0" fontId="6" fillId="0" borderId="3" xfId="0" applyFont="1" applyBorder="1"/>
    <xf numFmtId="0" fontId="6" fillId="0" borderId="2" xfId="0" applyFont="1" applyBorder="1"/>
    <xf numFmtId="0" fontId="0" fillId="5" borderId="11" xfId="0" applyFill="1" applyBorder="1"/>
    <xf numFmtId="165" fontId="15" fillId="8" borderId="28" xfId="0" applyNumberFormat="1" applyFont="1" applyFill="1" applyBorder="1"/>
    <xf numFmtId="165" fontId="15" fillId="8" borderId="29" xfId="0" applyNumberFormat="1" applyFont="1" applyFill="1" applyBorder="1"/>
    <xf numFmtId="165" fontId="15" fillId="8" borderId="34" xfId="0" applyNumberFormat="1" applyFont="1" applyFill="1" applyBorder="1"/>
    <xf numFmtId="0" fontId="15" fillId="7" borderId="1" xfId="0" applyFont="1" applyFill="1" applyBorder="1"/>
    <xf numFmtId="0" fontId="17" fillId="0" borderId="0" xfId="0" applyFont="1"/>
    <xf numFmtId="0" fontId="1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19" fillId="6" borderId="0" xfId="0" applyFont="1" applyFill="1"/>
    <xf numFmtId="0" fontId="0" fillId="6" borderId="0" xfId="0" applyFill="1"/>
    <xf numFmtId="0" fontId="16" fillId="6" borderId="0" xfId="0" applyFont="1" applyFill="1"/>
    <xf numFmtId="0" fontId="13" fillId="6" borderId="0" xfId="0" applyFont="1" applyFill="1"/>
    <xf numFmtId="0" fontId="13" fillId="6" borderId="0" xfId="0" applyFont="1" applyFill="1" applyAlignment="1">
      <alignment vertical="top"/>
    </xf>
    <xf numFmtId="0" fontId="14" fillId="6" borderId="0" xfId="0" applyFont="1" applyFill="1" applyAlignment="1">
      <alignment horizontal="right"/>
    </xf>
    <xf numFmtId="0" fontId="13" fillId="6" borderId="0" xfId="0" applyFont="1" applyFill="1" applyBorder="1"/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right"/>
    </xf>
    <xf numFmtId="167" fontId="0" fillId="6" borderId="0" xfId="0" applyNumberFormat="1" applyFill="1"/>
    <xf numFmtId="14" fontId="0" fillId="6" borderId="0" xfId="0" applyNumberFormat="1" applyFill="1" applyAlignment="1">
      <alignment horizontal="right"/>
    </xf>
    <xf numFmtId="167" fontId="20" fillId="6" borderId="0" xfId="0" applyNumberFormat="1" applyFont="1" applyFill="1"/>
    <xf numFmtId="0" fontId="21" fillId="6" borderId="0" xfId="0" applyFont="1" applyFill="1"/>
    <xf numFmtId="0" fontId="13" fillId="6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20" fillId="9" borderId="0" xfId="0" applyFont="1" applyFill="1" applyAlignment="1"/>
    <xf numFmtId="14" fontId="20" fillId="6" borderId="0" xfId="0" applyNumberFormat="1" applyFont="1" applyFill="1" applyAlignment="1">
      <alignment horizontal="center"/>
    </xf>
    <xf numFmtId="0" fontId="10" fillId="10" borderId="11" xfId="0" applyFont="1" applyFill="1" applyBorder="1" applyAlignment="1">
      <alignment horizontal="center" wrapText="1"/>
    </xf>
    <xf numFmtId="0" fontId="10" fillId="11" borderId="11" xfId="0" applyFont="1" applyFill="1" applyBorder="1" applyAlignment="1">
      <alignment horizontal="center" wrapText="1"/>
    </xf>
    <xf numFmtId="0" fontId="10" fillId="6" borderId="0" xfId="0" applyFont="1" applyFill="1" applyBorder="1" applyAlignment="1">
      <alignment horizontal="center" wrapText="1"/>
    </xf>
    <xf numFmtId="0" fontId="10" fillId="12" borderId="11" xfId="0" applyFont="1" applyFill="1" applyBorder="1" applyAlignment="1">
      <alignment horizontal="center" wrapText="1"/>
    </xf>
    <xf numFmtId="0" fontId="13" fillId="12" borderId="11" xfId="0" applyFont="1" applyFill="1" applyBorder="1" applyAlignment="1">
      <alignment horizontal="center" wrapText="1"/>
    </xf>
    <xf numFmtId="0" fontId="10" fillId="6" borderId="0" xfId="0" applyFont="1" applyFill="1" applyBorder="1" applyAlignment="1">
      <alignment horizontal="left" wrapText="1"/>
    </xf>
    <xf numFmtId="0" fontId="20" fillId="6" borderId="0" xfId="0" applyFont="1" applyFill="1" applyBorder="1" applyAlignment="1">
      <alignment horizontal="center" wrapText="1"/>
    </xf>
    <xf numFmtId="0" fontId="13" fillId="6" borderId="0" xfId="0" applyFont="1" applyFill="1" applyBorder="1" applyAlignment="1">
      <alignment horizontal="center" wrapText="1"/>
    </xf>
    <xf numFmtId="168" fontId="13" fillId="6" borderId="0" xfId="0" applyNumberFormat="1" applyFont="1" applyFill="1" applyAlignment="1">
      <alignment horizontal="center"/>
    </xf>
    <xf numFmtId="0" fontId="0" fillId="6" borderId="0" xfId="0" applyFill="1" applyProtection="1">
      <protection locked="0"/>
    </xf>
    <xf numFmtId="0" fontId="0" fillId="6" borderId="0" xfId="0" applyFill="1" applyAlignment="1" applyProtection="1">
      <alignment horizontal="center"/>
      <protection locked="0"/>
    </xf>
    <xf numFmtId="9" fontId="0" fillId="6" borderId="0" xfId="3" applyFont="1" applyFill="1"/>
    <xf numFmtId="0" fontId="14" fillId="6" borderId="0" xfId="0" applyFont="1" applyFill="1"/>
    <xf numFmtId="0" fontId="10" fillId="6" borderId="11" xfId="0" applyFont="1" applyFill="1" applyBorder="1" applyAlignment="1">
      <alignment horizontal="center" wrapText="1"/>
    </xf>
    <xf numFmtId="0" fontId="22" fillId="0" borderId="0" xfId="0" applyFont="1" applyAlignment="1">
      <alignment vertical="center"/>
    </xf>
    <xf numFmtId="0" fontId="11" fillId="0" borderId="9" xfId="0" applyFont="1" applyBorder="1"/>
    <xf numFmtId="3" fontId="13" fillId="5" borderId="0" xfId="0" applyNumberFormat="1" applyFont="1" applyFill="1" applyAlignment="1">
      <alignment horizontal="center"/>
    </xf>
    <xf numFmtId="0" fontId="0" fillId="5" borderId="0" xfId="0" applyFill="1"/>
    <xf numFmtId="0" fontId="13" fillId="0" borderId="0" xfId="0" applyFont="1"/>
    <xf numFmtId="166" fontId="0" fillId="5" borderId="11" xfId="0" applyNumberFormat="1" applyFill="1" applyBorder="1"/>
    <xf numFmtId="0" fontId="15" fillId="0" borderId="2" xfId="0" applyFont="1" applyFill="1" applyBorder="1"/>
    <xf numFmtId="0" fontId="15" fillId="0" borderId="9" xfId="0" quotePrefix="1" applyFont="1" applyFill="1" applyBorder="1"/>
    <xf numFmtId="0" fontId="15" fillId="0" borderId="3" xfId="0" quotePrefix="1" applyFont="1" applyFill="1" applyBorder="1"/>
    <xf numFmtId="0" fontId="22" fillId="0" borderId="0" xfId="0" applyFont="1" applyFill="1" applyAlignment="1">
      <alignment vertical="center"/>
    </xf>
    <xf numFmtId="0" fontId="0" fillId="0" borderId="0" xfId="0" applyFill="1"/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10" fontId="3" fillId="14" borderId="11" xfId="3" applyNumberFormat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0" fontId="3" fillId="5" borderId="20" xfId="3" applyNumberFormat="1" applyFont="1" applyFill="1" applyBorder="1" applyAlignment="1">
      <alignment horizontal="center" vertical="center" wrapText="1"/>
    </xf>
    <xf numFmtId="10" fontId="3" fillId="14" borderId="17" xfId="3" applyNumberFormat="1" applyFont="1" applyFill="1" applyBorder="1" applyAlignment="1">
      <alignment horizontal="center" vertical="center" wrapText="1"/>
    </xf>
    <xf numFmtId="10" fontId="3" fillId="14" borderId="27" xfId="3" applyNumberFormat="1" applyFont="1" applyFill="1" applyBorder="1" applyAlignment="1">
      <alignment horizontal="center" vertical="center" wrapText="1"/>
    </xf>
    <xf numFmtId="10" fontId="3" fillId="14" borderId="28" xfId="3" applyNumberFormat="1" applyFont="1" applyFill="1" applyBorder="1" applyAlignment="1">
      <alignment horizontal="center" vertical="center" wrapText="1"/>
    </xf>
    <xf numFmtId="10" fontId="3" fillId="5" borderId="28" xfId="3" applyNumberFormat="1" applyFont="1" applyFill="1" applyBorder="1" applyAlignment="1">
      <alignment horizontal="center" vertical="center" wrapText="1"/>
    </xf>
    <xf numFmtId="0" fontId="6" fillId="0" borderId="13" xfId="0" applyFont="1" applyFill="1" applyBorder="1"/>
    <xf numFmtId="0" fontId="11" fillId="0" borderId="13" xfId="0" applyFont="1" applyFill="1" applyBorder="1"/>
    <xf numFmtId="0" fontId="12" fillId="0" borderId="13" xfId="0" applyFont="1" applyFill="1" applyBorder="1"/>
    <xf numFmtId="0" fontId="10" fillId="4" borderId="26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165" fontId="0" fillId="5" borderId="11" xfId="2" applyNumberFormat="1" applyFont="1" applyFill="1" applyBorder="1"/>
    <xf numFmtId="49" fontId="0" fillId="5" borderId="11" xfId="0" applyNumberFormat="1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5" borderId="11" xfId="0" applyFill="1" applyBorder="1" applyAlignment="1">
      <alignment horizontal="center"/>
    </xf>
    <xf numFmtId="14" fontId="0" fillId="5" borderId="0" xfId="0" applyNumberFormat="1" applyFill="1"/>
    <xf numFmtId="0" fontId="6" fillId="0" borderId="9" xfId="0" applyFont="1" applyFill="1" applyBorder="1"/>
    <xf numFmtId="44" fontId="3" fillId="5" borderId="20" xfId="1" applyFont="1" applyFill="1" applyBorder="1" applyAlignment="1">
      <alignment vertical="center" wrapText="1"/>
    </xf>
    <xf numFmtId="44" fontId="3" fillId="5" borderId="21" xfId="1" applyFont="1" applyFill="1" applyBorder="1" applyAlignment="1">
      <alignment vertical="center" wrapText="1"/>
    </xf>
    <xf numFmtId="0" fontId="5" fillId="0" borderId="7" xfId="0" applyFont="1" applyBorder="1" applyAlignment="1">
      <alignment horizontal="center"/>
    </xf>
    <xf numFmtId="165" fontId="0" fillId="6" borderId="0" xfId="2" applyNumberFormat="1" applyFont="1" applyFill="1" applyAlignment="1">
      <alignment horizontal="center"/>
    </xf>
    <xf numFmtId="44" fontId="0" fillId="5" borderId="11" xfId="1" applyFont="1" applyFill="1" applyBorder="1"/>
    <xf numFmtId="44" fontId="26" fillId="5" borderId="11" xfId="1" applyFont="1" applyFill="1" applyBorder="1"/>
    <xf numFmtId="167" fontId="0" fillId="5" borderId="11" xfId="3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/>
    <xf numFmtId="0" fontId="22" fillId="0" borderId="0" xfId="0" applyFont="1" applyFill="1" applyAlignment="1">
      <alignment vertical="center"/>
    </xf>
    <xf numFmtId="0" fontId="0" fillId="0" borderId="0" xfId="0" applyFill="1"/>
    <xf numFmtId="0" fontId="26" fillId="0" borderId="0" xfId="0" applyFont="1"/>
    <xf numFmtId="0" fontId="28" fillId="0" borderId="0" xfId="0" applyFont="1"/>
    <xf numFmtId="0" fontId="29" fillId="6" borderId="0" xfId="0" applyFont="1" applyFill="1"/>
    <xf numFmtId="0" fontId="26" fillId="6" borderId="36" xfId="0" applyFont="1" applyFill="1" applyBorder="1" applyAlignment="1"/>
    <xf numFmtId="0" fontId="26" fillId="6" borderId="37" xfId="0" applyFont="1" applyFill="1" applyBorder="1" applyAlignment="1"/>
    <xf numFmtId="14" fontId="26" fillId="6" borderId="27" xfId="0" applyNumberFormat="1" applyFont="1" applyFill="1" applyBorder="1" applyAlignment="1"/>
    <xf numFmtId="14" fontId="26" fillId="6" borderId="29" xfId="0" applyNumberFormat="1" applyFont="1" applyFill="1" applyBorder="1" applyAlignment="1"/>
    <xf numFmtId="0" fontId="26" fillId="6" borderId="46" xfId="0" applyFont="1" applyFill="1" applyBorder="1" applyAlignment="1"/>
    <xf numFmtId="167" fontId="0" fillId="5" borderId="18" xfId="3" applyNumberFormat="1" applyFont="1" applyFill="1" applyBorder="1"/>
    <xf numFmtId="44" fontId="0" fillId="5" borderId="18" xfId="1" applyFont="1" applyFill="1" applyBorder="1"/>
    <xf numFmtId="0" fontId="0" fillId="6" borderId="47" xfId="0" applyFill="1" applyBorder="1"/>
    <xf numFmtId="167" fontId="13" fillId="5" borderId="49" xfId="3" applyNumberFormat="1" applyFont="1" applyFill="1" applyBorder="1"/>
    <xf numFmtId="0" fontId="0" fillId="0" borderId="48" xfId="0" applyBorder="1"/>
    <xf numFmtId="0" fontId="0" fillId="6" borderId="50" xfId="0" applyFill="1" applyBorder="1"/>
    <xf numFmtId="44" fontId="13" fillId="5" borderId="51" xfId="1" applyFont="1" applyFill="1" applyBorder="1"/>
    <xf numFmtId="0" fontId="0" fillId="6" borderId="52" xfId="0" applyFill="1" applyBorder="1"/>
    <xf numFmtId="165" fontId="0" fillId="5" borderId="18" xfId="2" applyNumberFormat="1" applyFont="1" applyFill="1" applyBorder="1"/>
    <xf numFmtId="0" fontId="0" fillId="6" borderId="47" xfId="0" applyFill="1" applyBorder="1" applyAlignment="1" applyProtection="1">
      <alignment horizontal="center"/>
      <protection locked="0"/>
    </xf>
    <xf numFmtId="165" fontId="13" fillId="5" borderId="53" xfId="2" applyNumberFormat="1" applyFont="1" applyFill="1" applyBorder="1" applyAlignment="1">
      <alignment horizontal="center"/>
    </xf>
    <xf numFmtId="0" fontId="13" fillId="6" borderId="48" xfId="0" applyFont="1" applyFill="1" applyBorder="1" applyAlignment="1">
      <alignment horizontal="center"/>
    </xf>
    <xf numFmtId="10" fontId="13" fillId="5" borderId="0" xfId="3" applyNumberFormat="1" applyFont="1" applyFill="1" applyAlignment="1">
      <alignment horizontal="center"/>
    </xf>
    <xf numFmtId="0" fontId="20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vertical="center" wrapText="1"/>
    </xf>
    <xf numFmtId="164" fontId="3" fillId="0" borderId="23" xfId="0" applyNumberFormat="1" applyFont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0" borderId="35" xfId="0" applyFont="1" applyBorder="1" applyAlignment="1">
      <alignment horizontal="right" vertical="center" wrapText="1"/>
    </xf>
    <xf numFmtId="164" fontId="3" fillId="0" borderId="26" xfId="0" applyNumberFormat="1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164" fontId="3" fillId="0" borderId="26" xfId="0" applyNumberFormat="1" applyFont="1" applyBorder="1" applyAlignment="1">
      <alignment vertical="center" wrapText="1"/>
    </xf>
    <xf numFmtId="0" fontId="24" fillId="6" borderId="0" xfId="0" applyFont="1" applyFill="1"/>
    <xf numFmtId="0" fontId="19" fillId="0" borderId="0" xfId="0" applyFont="1"/>
    <xf numFmtId="0" fontId="27" fillId="0" borderId="2" xfId="0" applyFont="1" applyBorder="1"/>
    <xf numFmtId="0" fontId="11" fillId="0" borderId="12" xfId="0" applyFont="1" applyBorder="1" applyAlignment="1">
      <alignment wrapText="1"/>
    </xf>
    <xf numFmtId="0" fontId="27" fillId="0" borderId="13" xfId="0" applyFont="1" applyFill="1" applyBorder="1"/>
    <xf numFmtId="0" fontId="3" fillId="14" borderId="26" xfId="0" applyFont="1" applyFill="1" applyBorder="1" applyAlignment="1">
      <alignment vertical="center" wrapText="1"/>
    </xf>
    <xf numFmtId="0" fontId="0" fillId="0" borderId="7" xfId="0" applyBorder="1"/>
    <xf numFmtId="0" fontId="0" fillId="0" borderId="4" xfId="0" applyBorder="1"/>
    <xf numFmtId="0" fontId="31" fillId="0" borderId="12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3" xfId="0" applyBorder="1"/>
    <xf numFmtId="0" fontId="32" fillId="0" borderId="0" xfId="0" applyFont="1" applyFill="1" applyBorder="1" applyAlignment="1">
      <alignment horizontal="center" vertical="center"/>
    </xf>
    <xf numFmtId="10" fontId="0" fillId="0" borderId="0" xfId="3" applyNumberFormat="1" applyFont="1" applyBorder="1" applyAlignment="1">
      <alignment horizontal="right"/>
    </xf>
    <xf numFmtId="0" fontId="32" fillId="0" borderId="1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66" fontId="6" fillId="5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4" fontId="3" fillId="5" borderId="0" xfId="0" applyNumberFormat="1" applyFont="1" applyFill="1" applyBorder="1" applyAlignment="1">
      <alignment horizontal="right"/>
    </xf>
    <xf numFmtId="166" fontId="6" fillId="5" borderId="10" xfId="3" applyNumberFormat="1" applyFont="1" applyFill="1" applyBorder="1" applyAlignment="1">
      <alignment horizontal="right"/>
    </xf>
    <xf numFmtId="0" fontId="6" fillId="5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0" fillId="0" borderId="0" xfId="3" applyNumberFormat="1" applyFont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/>
    </xf>
    <xf numFmtId="166" fontId="6" fillId="5" borderId="16" xfId="0" applyNumberFormat="1" applyFont="1" applyFill="1" applyBorder="1" applyAlignment="1">
      <alignment horizontal="right"/>
    </xf>
    <xf numFmtId="167" fontId="6" fillId="5" borderId="8" xfId="3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44" fontId="3" fillId="5" borderId="11" xfId="1" applyFont="1" applyFill="1" applyBorder="1" applyAlignment="1">
      <alignment vertical="center" wrapText="1"/>
    </xf>
    <xf numFmtId="44" fontId="3" fillId="5" borderId="15" xfId="1" applyFont="1" applyFill="1" applyBorder="1" applyAlignment="1">
      <alignment vertical="center" wrapText="1"/>
    </xf>
    <xf numFmtId="44" fontId="3" fillId="5" borderId="23" xfId="1" applyFont="1" applyFill="1" applyBorder="1" applyAlignment="1">
      <alignment vertical="center" wrapText="1"/>
    </xf>
    <xf numFmtId="44" fontId="3" fillId="5" borderId="24" xfId="1" applyFont="1" applyFill="1" applyBorder="1" applyAlignment="1">
      <alignment vertical="center" wrapText="1"/>
    </xf>
    <xf numFmtId="17" fontId="3" fillId="0" borderId="56" xfId="0" applyNumberFormat="1" applyFont="1" applyBorder="1" applyAlignment="1">
      <alignment vertical="center" wrapText="1"/>
    </xf>
    <xf numFmtId="17" fontId="3" fillId="0" borderId="57" xfId="0" applyNumberFormat="1" applyFont="1" applyBorder="1" applyAlignment="1">
      <alignment vertical="center" wrapText="1"/>
    </xf>
    <xf numFmtId="17" fontId="3" fillId="0" borderId="58" xfId="0" applyNumberFormat="1" applyFont="1" applyBorder="1" applyAlignment="1">
      <alignment vertical="center" wrapText="1"/>
    </xf>
    <xf numFmtId="17" fontId="3" fillId="0" borderId="59" xfId="0" applyNumberFormat="1" applyFont="1" applyBorder="1" applyAlignment="1">
      <alignment vertical="center" wrapText="1"/>
    </xf>
    <xf numFmtId="44" fontId="3" fillId="5" borderId="38" xfId="1" applyFont="1" applyFill="1" applyBorder="1" applyAlignment="1">
      <alignment vertical="center" wrapText="1"/>
    </xf>
    <xf numFmtId="44" fontId="3" fillId="5" borderId="37" xfId="1" applyFont="1" applyFill="1" applyBorder="1" applyAlignment="1">
      <alignment vertical="center" wrapText="1"/>
    </xf>
    <xf numFmtId="0" fontId="20" fillId="0" borderId="0" xfId="0" applyFont="1"/>
    <xf numFmtId="10" fontId="3" fillId="5" borderId="11" xfId="3" applyNumberFormat="1" applyFont="1" applyFill="1" applyBorder="1" applyAlignment="1">
      <alignment horizontal="center" vertical="center" wrapText="1"/>
    </xf>
    <xf numFmtId="10" fontId="3" fillId="5" borderId="38" xfId="3" applyNumberFormat="1" applyFont="1" applyFill="1" applyBorder="1" applyAlignment="1">
      <alignment horizontal="center" vertical="center" wrapText="1"/>
    </xf>
    <xf numFmtId="10" fontId="3" fillId="5" borderId="29" xfId="0" applyNumberFormat="1" applyFont="1" applyFill="1" applyBorder="1" applyAlignment="1">
      <alignment horizontal="center" vertical="center" wrapText="1"/>
    </xf>
    <xf numFmtId="10" fontId="3" fillId="14" borderId="54" xfId="3" applyNumberFormat="1" applyFont="1" applyFill="1" applyBorder="1" applyAlignment="1">
      <alignment horizontal="center" vertical="center" wrapText="1"/>
    </xf>
    <xf numFmtId="10" fontId="3" fillId="14" borderId="61" xfId="3" applyNumberFormat="1" applyFont="1" applyFill="1" applyBorder="1" applyAlignment="1">
      <alignment horizontal="center" vertical="center" wrapText="1"/>
    </xf>
    <xf numFmtId="164" fontId="3" fillId="5" borderId="61" xfId="3" applyNumberFormat="1" applyFont="1" applyFill="1" applyBorder="1" applyAlignment="1">
      <alignment horizontal="center" vertical="center" wrapText="1"/>
    </xf>
    <xf numFmtId="10" fontId="3" fillId="14" borderId="62" xfId="3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7" fillId="0" borderId="0" xfId="0" applyFont="1" applyAlignment="1"/>
    <xf numFmtId="0" fontId="26" fillId="0" borderId="0" xfId="0" applyFont="1" applyAlignment="1"/>
    <xf numFmtId="0" fontId="20" fillId="0" borderId="0" xfId="0" applyFont="1" applyAlignment="1"/>
    <xf numFmtId="0" fontId="0" fillId="0" borderId="0" xfId="0" applyFill="1" applyAlignment="1"/>
    <xf numFmtId="0" fontId="28" fillId="0" borderId="0" xfId="0" applyFont="1" applyAlignment="1"/>
    <xf numFmtId="44" fontId="6" fillId="5" borderId="9" xfId="1" applyFont="1" applyFill="1" applyBorder="1" applyAlignment="1">
      <alignment horizontal="right"/>
    </xf>
    <xf numFmtId="164" fontId="6" fillId="5" borderId="9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right"/>
    </xf>
    <xf numFmtId="44" fontId="6" fillId="5" borderId="9" xfId="0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right"/>
    </xf>
    <xf numFmtId="10" fontId="6" fillId="5" borderId="9" xfId="0" applyNumberFormat="1" applyFont="1" applyFill="1" applyBorder="1" applyAlignment="1">
      <alignment horizontal="right"/>
    </xf>
    <xf numFmtId="0" fontId="33" fillId="0" borderId="2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0" fillId="0" borderId="9" xfId="0" applyBorder="1" applyAlignment="1">
      <alignment horizontal="right"/>
    </xf>
    <xf numFmtId="44" fontId="0" fillId="5" borderId="9" xfId="0" applyNumberForma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3" xfId="0" applyBorder="1" applyAlignment="1">
      <alignment horizontal="right"/>
    </xf>
    <xf numFmtId="0" fontId="6" fillId="0" borderId="2" xfId="0" applyFont="1" applyBorder="1" applyAlignment="1">
      <alignment horizontal="right"/>
    </xf>
    <xf numFmtId="44" fontId="6" fillId="0" borderId="9" xfId="1" applyFont="1" applyBorder="1" applyAlignment="1">
      <alignment horizontal="right"/>
    </xf>
    <xf numFmtId="44" fontId="6" fillId="0" borderId="9" xfId="1" applyFont="1" applyFill="1" applyBorder="1" applyAlignment="1">
      <alignment horizontal="right"/>
    </xf>
    <xf numFmtId="44" fontId="6" fillId="0" borderId="3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6" fillId="5" borderId="2" xfId="0" applyFont="1" applyFill="1" applyBorder="1" applyAlignment="1">
      <alignment horizontal="right"/>
    </xf>
    <xf numFmtId="0" fontId="11" fillId="5" borderId="9" xfId="0" applyFont="1" applyFill="1" applyBorder="1" applyAlignment="1">
      <alignment horizontal="right"/>
    </xf>
    <xf numFmtId="0" fontId="3" fillId="5" borderId="12" xfId="0" applyFont="1" applyFill="1" applyBorder="1" applyAlignment="1">
      <alignment horizontal="right"/>
    </xf>
    <xf numFmtId="0" fontId="3" fillId="5" borderId="16" xfId="0" applyFont="1" applyFill="1" applyBorder="1" applyAlignment="1">
      <alignment horizontal="right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1" xfId="0" applyFont="1" applyBorder="1"/>
    <xf numFmtId="0" fontId="6" fillId="0" borderId="7" xfId="0" applyFont="1" applyBorder="1"/>
    <xf numFmtId="43" fontId="6" fillId="5" borderId="10" xfId="2" applyFont="1" applyFill="1" applyBorder="1" applyAlignment="1">
      <alignment horizontal="right"/>
    </xf>
    <xf numFmtId="9" fontId="6" fillId="5" borderId="46" xfId="3" applyFont="1" applyFill="1" applyBorder="1" applyAlignment="1">
      <alignment horizontal="right"/>
    </xf>
    <xf numFmtId="9" fontId="6" fillId="5" borderId="10" xfId="3" applyFont="1" applyFill="1" applyBorder="1" applyAlignment="1">
      <alignment horizontal="right"/>
    </xf>
    <xf numFmtId="44" fontId="6" fillId="5" borderId="46" xfId="1" applyNumberFormat="1" applyFont="1" applyFill="1" applyBorder="1" applyAlignment="1">
      <alignment horizontal="right"/>
    </xf>
    <xf numFmtId="165" fontId="6" fillId="5" borderId="10" xfId="2" applyNumberFormat="1" applyFont="1" applyFill="1" applyBorder="1" applyAlignment="1">
      <alignment horizontal="right"/>
    </xf>
    <xf numFmtId="10" fontId="6" fillId="5" borderId="46" xfId="0" applyNumberFormat="1" applyFont="1" applyFill="1" applyBorder="1" applyAlignment="1">
      <alignment horizontal="right"/>
    </xf>
    <xf numFmtId="44" fontId="6" fillId="5" borderId="61" xfId="1" applyFont="1" applyFill="1" applyBorder="1" applyAlignment="1">
      <alignment horizontal="right"/>
    </xf>
    <xf numFmtId="44" fontId="6" fillId="5" borderId="5" xfId="1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0" fillId="0" borderId="0" xfId="0" applyBorder="1"/>
    <xf numFmtId="0" fontId="0" fillId="0" borderId="10" xfId="0" applyBorder="1"/>
    <xf numFmtId="0" fontId="34" fillId="0" borderId="13" xfId="0" applyFont="1" applyFill="1" applyBorder="1" applyAlignment="1">
      <alignment horizontal="left" vertical="center" wrapText="1"/>
    </xf>
    <xf numFmtId="43" fontId="6" fillId="5" borderId="9" xfId="2" applyFont="1" applyFill="1" applyBorder="1" applyAlignment="1">
      <alignment horizontal="right"/>
    </xf>
    <xf numFmtId="44" fontId="13" fillId="5" borderId="0" xfId="1" applyFont="1" applyFill="1" applyAlignment="1">
      <alignment horizontal="center"/>
    </xf>
    <xf numFmtId="44" fontId="16" fillId="5" borderId="0" xfId="1" applyFont="1" applyFill="1"/>
    <xf numFmtId="10" fontId="6" fillId="5" borderId="9" xfId="3" applyNumberFormat="1" applyFont="1" applyFill="1" applyBorder="1" applyAlignment="1">
      <alignment horizontal="right"/>
    </xf>
    <xf numFmtId="0" fontId="11" fillId="5" borderId="9" xfId="0" applyNumberFormat="1" applyFont="1" applyFill="1" applyBorder="1" applyAlignment="1">
      <alignment horizontal="right"/>
    </xf>
    <xf numFmtId="44" fontId="8" fillId="5" borderId="1" xfId="1" applyFont="1" applyFill="1" applyBorder="1"/>
    <xf numFmtId="44" fontId="11" fillId="5" borderId="9" xfId="1" applyFont="1" applyFill="1" applyBorder="1" applyAlignment="1">
      <alignment horizontal="right"/>
    </xf>
    <xf numFmtId="44" fontId="6" fillId="5" borderId="54" xfId="1" applyFont="1" applyFill="1" applyBorder="1" applyAlignment="1">
      <alignment horizontal="right"/>
    </xf>
    <xf numFmtId="10" fontId="8" fillId="5" borderId="24" xfId="3" applyNumberFormat="1" applyFont="1" applyFill="1" applyBorder="1"/>
    <xf numFmtId="9" fontId="6" fillId="5" borderId="9" xfId="3" applyFont="1" applyFill="1" applyBorder="1" applyAlignment="1">
      <alignment horizontal="right"/>
    </xf>
    <xf numFmtId="9" fontId="6" fillId="0" borderId="9" xfId="3" applyFont="1" applyFill="1" applyBorder="1" applyAlignment="1">
      <alignment horizontal="right"/>
    </xf>
    <xf numFmtId="44" fontId="3" fillId="5" borderId="13" xfId="1" applyFont="1" applyFill="1" applyBorder="1" applyAlignment="1">
      <alignment horizontal="right"/>
    </xf>
    <xf numFmtId="44" fontId="6" fillId="5" borderId="13" xfId="1" applyFont="1" applyFill="1" applyBorder="1" applyAlignment="1">
      <alignment horizontal="right"/>
    </xf>
    <xf numFmtId="44" fontId="3" fillId="5" borderId="0" xfId="1" applyFont="1" applyFill="1" applyBorder="1" applyAlignment="1">
      <alignment horizontal="right"/>
    </xf>
    <xf numFmtId="44" fontId="6" fillId="5" borderId="0" xfId="1" applyFont="1" applyFill="1" applyBorder="1" applyAlignment="1">
      <alignment horizontal="right"/>
    </xf>
    <xf numFmtId="44" fontId="0" fillId="5" borderId="13" xfId="1" applyFont="1" applyFill="1" applyBorder="1" applyAlignment="1">
      <alignment horizontal="right"/>
    </xf>
    <xf numFmtId="44" fontId="0" fillId="5" borderId="0" xfId="1" applyFont="1" applyFill="1" applyBorder="1" applyAlignment="1">
      <alignment horizontal="right"/>
    </xf>
    <xf numFmtId="167" fontId="13" fillId="5" borderId="0" xfId="3" applyNumberFormat="1" applyFont="1" applyFill="1" applyAlignment="1">
      <alignment horizontal="center"/>
    </xf>
    <xf numFmtId="170" fontId="13" fillId="5" borderId="0" xfId="2" applyNumberFormat="1" applyFont="1" applyFill="1" applyAlignment="1">
      <alignment horizontal="center"/>
    </xf>
    <xf numFmtId="164" fontId="26" fillId="5" borderId="4" xfId="0" applyNumberFormat="1" applyFont="1" applyFill="1" applyBorder="1"/>
    <xf numFmtId="165" fontId="15" fillId="13" borderId="31" xfId="2" applyNumberFormat="1" applyFont="1" applyFill="1" applyBorder="1" applyProtection="1">
      <protection locked="0"/>
    </xf>
    <xf numFmtId="165" fontId="15" fillId="13" borderId="26" xfId="2" applyNumberFormat="1" applyFont="1" applyFill="1" applyBorder="1" applyProtection="1">
      <protection locked="0"/>
    </xf>
    <xf numFmtId="165" fontId="14" fillId="13" borderId="30" xfId="2" applyNumberFormat="1" applyFont="1" applyFill="1" applyBorder="1" applyProtection="1">
      <protection locked="0"/>
    </xf>
    <xf numFmtId="165" fontId="15" fillId="13" borderId="32" xfId="2" applyNumberFormat="1" applyFont="1" applyFill="1" applyBorder="1" applyProtection="1">
      <protection locked="0"/>
    </xf>
    <xf numFmtId="165" fontId="15" fillId="13" borderId="11" xfId="2" applyNumberFormat="1" applyFont="1" applyFill="1" applyBorder="1" applyProtection="1">
      <protection locked="0"/>
    </xf>
    <xf numFmtId="165" fontId="14" fillId="13" borderId="15" xfId="2" applyNumberFormat="1" applyFont="1" applyFill="1" applyBorder="1" applyProtection="1">
      <protection locked="0"/>
    </xf>
    <xf numFmtId="0" fontId="14" fillId="13" borderId="15" xfId="0" applyFont="1" applyFill="1" applyBorder="1" applyProtection="1">
      <protection locked="0"/>
    </xf>
    <xf numFmtId="165" fontId="15" fillId="13" borderId="33" xfId="2" applyNumberFormat="1" applyFont="1" applyFill="1" applyBorder="1" applyProtection="1">
      <protection locked="0"/>
    </xf>
    <xf numFmtId="165" fontId="15" fillId="13" borderId="23" xfId="2" applyNumberFormat="1" applyFont="1" applyFill="1" applyBorder="1" applyProtection="1">
      <protection locked="0"/>
    </xf>
    <xf numFmtId="0" fontId="14" fillId="13" borderId="24" xfId="0" applyFont="1" applyFill="1" applyBorder="1" applyProtection="1">
      <protection locked="0"/>
    </xf>
    <xf numFmtId="44" fontId="3" fillId="3" borderId="2" xfId="1" applyFont="1" applyFill="1" applyBorder="1" applyAlignment="1" applyProtection="1">
      <alignment vertical="center" wrapText="1"/>
      <protection locked="0"/>
    </xf>
    <xf numFmtId="44" fontId="3" fillId="3" borderId="8" xfId="1" applyFont="1" applyFill="1" applyBorder="1" applyAlignment="1" applyProtection="1">
      <alignment vertical="center" wrapText="1"/>
      <protection locked="0"/>
    </xf>
    <xf numFmtId="165" fontId="3" fillId="3" borderId="8" xfId="2" applyNumberFormat="1" applyFont="1" applyFill="1" applyBorder="1" applyAlignment="1" applyProtection="1">
      <alignment vertical="center" wrapText="1"/>
      <protection locked="0"/>
    </xf>
    <xf numFmtId="44" fontId="0" fillId="3" borderId="44" xfId="1" applyFont="1" applyFill="1" applyBorder="1" applyProtection="1">
      <protection locked="0"/>
    </xf>
    <xf numFmtId="44" fontId="0" fillId="3" borderId="29" xfId="1" applyFont="1" applyFill="1" applyBorder="1" applyProtection="1">
      <protection locked="0"/>
    </xf>
    <xf numFmtId="10" fontId="3" fillId="3" borderId="19" xfId="3" applyNumberFormat="1" applyFont="1" applyFill="1" applyBorder="1" applyAlignment="1" applyProtection="1">
      <alignment horizontal="center" vertical="center" wrapText="1"/>
      <protection locked="0"/>
    </xf>
    <xf numFmtId="10" fontId="3" fillId="3" borderId="20" xfId="3" applyNumberFormat="1" applyFont="1" applyFill="1" applyBorder="1" applyAlignment="1" applyProtection="1">
      <alignment horizontal="center" vertical="center" wrapText="1"/>
      <protection locked="0"/>
    </xf>
    <xf numFmtId="10" fontId="3" fillId="3" borderId="17" xfId="3" applyNumberFormat="1" applyFont="1" applyFill="1" applyBorder="1" applyAlignment="1" applyProtection="1">
      <alignment horizontal="center" vertical="center" wrapText="1"/>
      <protection locked="0"/>
    </xf>
    <xf numFmtId="10" fontId="3" fillId="3" borderId="11" xfId="3" applyNumberFormat="1" applyFont="1" applyFill="1" applyBorder="1" applyAlignment="1" applyProtection="1">
      <alignment horizontal="center" vertical="center" wrapText="1"/>
      <protection locked="0"/>
    </xf>
    <xf numFmtId="10" fontId="3" fillId="3" borderId="36" xfId="3" applyNumberFormat="1" applyFont="1" applyFill="1" applyBorder="1" applyAlignment="1" applyProtection="1">
      <alignment horizontal="center" vertical="center" wrapText="1"/>
      <protection locked="0"/>
    </xf>
    <xf numFmtId="10" fontId="3" fillId="3" borderId="38" xfId="3" applyNumberFormat="1" applyFont="1" applyFill="1" applyBorder="1" applyAlignment="1" applyProtection="1">
      <alignment horizontal="center" vertical="center" wrapText="1"/>
      <protection locked="0"/>
    </xf>
    <xf numFmtId="10" fontId="3" fillId="3" borderId="21" xfId="3" applyNumberFormat="1" applyFont="1" applyFill="1" applyBorder="1" applyAlignment="1" applyProtection="1">
      <alignment horizontal="center" vertical="center" wrapText="1"/>
      <protection locked="0"/>
    </xf>
    <xf numFmtId="10" fontId="3" fillId="3" borderId="15" xfId="3" applyNumberFormat="1" applyFont="1" applyFill="1" applyBorder="1" applyAlignment="1" applyProtection="1">
      <alignment horizontal="center" vertical="center" wrapText="1"/>
      <protection locked="0"/>
    </xf>
    <xf numFmtId="10" fontId="3" fillId="3" borderId="37" xfId="3" applyNumberFormat="1" applyFont="1" applyFill="1" applyBorder="1" applyAlignment="1" applyProtection="1">
      <alignment horizontal="center" vertical="center" wrapText="1"/>
      <protection locked="0"/>
    </xf>
    <xf numFmtId="44" fontId="3" fillId="3" borderId="20" xfId="1" applyFont="1" applyFill="1" applyBorder="1" applyAlignment="1" applyProtection="1">
      <alignment vertical="center" wrapText="1"/>
      <protection locked="0"/>
    </xf>
    <xf numFmtId="169" fontId="3" fillId="3" borderId="20" xfId="0" applyNumberFormat="1" applyFont="1" applyFill="1" applyBorder="1" applyAlignment="1" applyProtection="1">
      <alignment vertical="center" wrapText="1"/>
      <protection locked="0"/>
    </xf>
    <xf numFmtId="44" fontId="3" fillId="3" borderId="11" xfId="1" applyFont="1" applyFill="1" applyBorder="1" applyAlignment="1" applyProtection="1">
      <alignment vertical="center" wrapText="1"/>
      <protection locked="0"/>
    </xf>
    <xf numFmtId="169" fontId="3" fillId="3" borderId="11" xfId="0" applyNumberFormat="1" applyFont="1" applyFill="1" applyBorder="1" applyAlignment="1" applyProtection="1">
      <alignment vertical="center" wrapText="1"/>
      <protection locked="0"/>
    </xf>
    <xf numFmtId="44" fontId="3" fillId="3" borderId="38" xfId="1" applyFont="1" applyFill="1" applyBorder="1" applyAlignment="1" applyProtection="1">
      <alignment vertical="center" wrapText="1"/>
      <protection locked="0"/>
    </xf>
    <xf numFmtId="169" fontId="3" fillId="3" borderId="38" xfId="0" applyNumberFormat="1" applyFont="1" applyFill="1" applyBorder="1" applyAlignment="1" applyProtection="1">
      <alignment vertical="center" wrapText="1"/>
      <protection locked="0"/>
    </xf>
    <xf numFmtId="44" fontId="3" fillId="3" borderId="23" xfId="1" applyFont="1" applyFill="1" applyBorder="1" applyAlignment="1" applyProtection="1">
      <alignment vertical="center" wrapText="1"/>
      <protection locked="0"/>
    </xf>
    <xf numFmtId="169" fontId="3" fillId="3" borderId="23" xfId="0" applyNumberFormat="1" applyFont="1" applyFill="1" applyBorder="1" applyAlignment="1" applyProtection="1">
      <alignment vertical="center" wrapText="1"/>
      <protection locked="0"/>
    </xf>
    <xf numFmtId="165" fontId="6" fillId="3" borderId="63" xfId="2" applyNumberFormat="1" applyFont="1" applyFill="1" applyBorder="1" applyAlignment="1" applyProtection="1">
      <alignment horizontal="right"/>
      <protection locked="0"/>
    </xf>
    <xf numFmtId="165" fontId="6" fillId="3" borderId="44" xfId="2" applyNumberFormat="1" applyFont="1" applyFill="1" applyBorder="1" applyAlignment="1" applyProtection="1">
      <alignment horizontal="right"/>
      <protection locked="0"/>
    </xf>
    <xf numFmtId="165" fontId="6" fillId="0" borderId="46" xfId="2" applyNumberFormat="1" applyFont="1" applyBorder="1" applyAlignment="1" applyProtection="1">
      <alignment horizontal="right"/>
      <protection locked="0"/>
    </xf>
    <xf numFmtId="165" fontId="6" fillId="0" borderId="64" xfId="2" applyNumberFormat="1" applyFont="1" applyBorder="1" applyAlignment="1" applyProtection="1">
      <alignment horizontal="right"/>
      <protection locked="0"/>
    </xf>
    <xf numFmtId="164" fontId="0" fillId="3" borderId="12" xfId="0" applyNumberFormat="1" applyFill="1" applyBorder="1" applyAlignment="1" applyProtection="1">
      <alignment horizontal="right"/>
      <protection locked="0"/>
    </xf>
    <xf numFmtId="164" fontId="0" fillId="3" borderId="2" xfId="0" applyNumberFormat="1" applyFill="1" applyBorder="1" applyAlignment="1" applyProtection="1">
      <alignment horizontal="right"/>
      <protection locked="0"/>
    </xf>
    <xf numFmtId="164" fontId="0" fillId="3" borderId="13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44" fontId="0" fillId="3" borderId="13" xfId="1" applyFont="1" applyFill="1" applyBorder="1" applyAlignment="1" applyProtection="1">
      <alignment horizontal="right"/>
      <protection locked="0"/>
    </xf>
    <xf numFmtId="0" fontId="6" fillId="3" borderId="9" xfId="0" applyFont="1" applyFill="1" applyBorder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right"/>
      <protection locked="0"/>
    </xf>
    <xf numFmtId="44" fontId="6" fillId="3" borderId="9" xfId="1" applyFont="1" applyFill="1" applyBorder="1" applyAlignment="1" applyProtection="1">
      <alignment horizontal="right"/>
      <protection locked="0"/>
    </xf>
    <xf numFmtId="44" fontId="11" fillId="3" borderId="9" xfId="1" applyFont="1" applyFill="1" applyBorder="1" applyAlignment="1" applyProtection="1">
      <alignment horizontal="right"/>
      <protection locked="0"/>
    </xf>
    <xf numFmtId="164" fontId="6" fillId="3" borderId="9" xfId="0" applyNumberFormat="1" applyFont="1" applyFill="1" applyBorder="1" applyAlignment="1" applyProtection="1">
      <alignment horizontal="right"/>
      <protection locked="0"/>
    </xf>
    <xf numFmtId="10" fontId="6" fillId="3" borderId="9" xfId="3" applyNumberFormat="1" applyFont="1" applyFill="1" applyBorder="1" applyAlignment="1" applyProtection="1">
      <alignment horizontal="right"/>
      <protection locked="0"/>
    </xf>
    <xf numFmtId="44" fontId="26" fillId="3" borderId="9" xfId="1" applyFont="1" applyFill="1" applyBorder="1" applyAlignment="1" applyProtection="1">
      <alignment horizontal="right"/>
      <protection locked="0"/>
    </xf>
    <xf numFmtId="44" fontId="6" fillId="3" borderId="2" xfId="1" applyFont="1" applyFill="1" applyBorder="1" applyAlignment="1" applyProtection="1">
      <alignment horizontal="right"/>
      <protection locked="0"/>
    </xf>
    <xf numFmtId="44" fontId="6" fillId="3" borderId="13" xfId="1" applyFont="1" applyFill="1" applyBorder="1" applyAlignment="1" applyProtection="1">
      <alignment horizontal="right"/>
      <protection locked="0"/>
    </xf>
    <xf numFmtId="44" fontId="3" fillId="3" borderId="13" xfId="1" applyFont="1" applyFill="1" applyBorder="1" applyAlignment="1" applyProtection="1">
      <alignment horizontal="right"/>
      <protection locked="0"/>
    </xf>
    <xf numFmtId="44" fontId="3" fillId="3" borderId="0" xfId="1" applyFont="1" applyFill="1" applyBorder="1" applyAlignment="1" applyProtection="1">
      <alignment horizontal="right"/>
      <protection locked="0"/>
    </xf>
    <xf numFmtId="0" fontId="16" fillId="3" borderId="0" xfId="0" applyFont="1" applyFill="1" applyProtection="1">
      <protection locked="0"/>
    </xf>
    <xf numFmtId="0" fontId="16" fillId="3" borderId="0" xfId="0" applyFont="1" applyFill="1" applyAlignment="1" applyProtection="1">
      <alignment horizontal="right" vertical="top"/>
      <protection locked="0"/>
    </xf>
    <xf numFmtId="0" fontId="16" fillId="3" borderId="0" xfId="0" applyFont="1" applyFill="1" applyAlignment="1" applyProtection="1">
      <alignment horizontal="right"/>
      <protection locked="0"/>
    </xf>
    <xf numFmtId="14" fontId="16" fillId="3" borderId="0" xfId="0" applyNumberFormat="1" applyFont="1" applyFill="1" applyProtection="1">
      <protection locked="0"/>
    </xf>
    <xf numFmtId="49" fontId="0" fillId="3" borderId="1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26" fillId="3" borderId="9" xfId="0" applyFont="1" applyFill="1" applyBorder="1" applyAlignment="1" applyProtection="1">
      <protection locked="0"/>
    </xf>
    <xf numFmtId="164" fontId="26" fillId="3" borderId="45" xfId="0" applyNumberFormat="1" applyFont="1" applyFill="1" applyBorder="1" applyProtection="1">
      <protection locked="0"/>
    </xf>
    <xf numFmtId="167" fontId="0" fillId="3" borderId="11" xfId="3" applyNumberFormat="1" applyFont="1" applyFill="1" applyBorder="1" applyProtection="1">
      <protection locked="0"/>
    </xf>
    <xf numFmtId="165" fontId="0" fillId="3" borderId="11" xfId="2" applyNumberFormat="1" applyFont="1" applyFill="1" applyBorder="1" applyProtection="1">
      <protection locked="0"/>
    </xf>
    <xf numFmtId="44" fontId="0" fillId="3" borderId="11" xfId="1" applyFont="1" applyFill="1" applyBorder="1" applyProtection="1">
      <protection locked="0"/>
    </xf>
    <xf numFmtId="0" fontId="3" fillId="3" borderId="11" xfId="0" applyFont="1" applyFill="1" applyBorder="1" applyAlignment="1" applyProtection="1">
      <alignment vertical="center" wrapText="1"/>
      <protection locked="0"/>
    </xf>
    <xf numFmtId="0" fontId="3" fillId="3" borderId="23" xfId="0" applyFont="1" applyFill="1" applyBorder="1" applyAlignment="1" applyProtection="1">
      <alignment vertical="center" wrapText="1"/>
      <protection locked="0"/>
    </xf>
    <xf numFmtId="0" fontId="3" fillId="3" borderId="30" xfId="0" applyFont="1" applyFill="1" applyBorder="1" applyAlignment="1" applyProtection="1">
      <alignment vertical="center" wrapText="1"/>
      <protection locked="0"/>
    </xf>
    <xf numFmtId="0" fontId="3" fillId="3" borderId="15" xfId="0" applyFont="1" applyFill="1" applyBorder="1" applyAlignment="1" applyProtection="1">
      <alignment vertical="center" wrapText="1"/>
      <protection locked="0"/>
    </xf>
    <xf numFmtId="0" fontId="3" fillId="3" borderId="20" xfId="0" applyFont="1" applyFill="1" applyBorder="1" applyAlignment="1" applyProtection="1">
      <alignment vertical="center" wrapText="1"/>
      <protection locked="0"/>
    </xf>
    <xf numFmtId="164" fontId="3" fillId="3" borderId="20" xfId="0" applyNumberFormat="1" applyFont="1" applyFill="1" applyBorder="1" applyAlignment="1" applyProtection="1">
      <alignment vertical="center" wrapText="1"/>
      <protection locked="0"/>
    </xf>
    <xf numFmtId="164" fontId="3" fillId="3" borderId="21" xfId="0" applyNumberFormat="1" applyFont="1" applyFill="1" applyBorder="1" applyAlignment="1" applyProtection="1">
      <alignment vertical="center" wrapText="1"/>
      <protection locked="0"/>
    </xf>
    <xf numFmtId="164" fontId="3" fillId="3" borderId="11" xfId="0" applyNumberFormat="1" applyFont="1" applyFill="1" applyBorder="1" applyAlignment="1" applyProtection="1">
      <alignment vertical="center" wrapText="1"/>
      <protection locked="0"/>
    </xf>
    <xf numFmtId="164" fontId="3" fillId="3" borderId="15" xfId="0" applyNumberFormat="1" applyFont="1" applyFill="1" applyBorder="1" applyAlignment="1" applyProtection="1">
      <alignment vertical="center" wrapText="1"/>
      <protection locked="0"/>
    </xf>
    <xf numFmtId="164" fontId="3" fillId="3" borderId="23" xfId="0" applyNumberFormat="1" applyFont="1" applyFill="1" applyBorder="1" applyAlignment="1" applyProtection="1">
      <alignment vertical="center" wrapText="1"/>
      <protection locked="0"/>
    </xf>
    <xf numFmtId="164" fontId="3" fillId="3" borderId="24" xfId="0" applyNumberFormat="1" applyFont="1" applyFill="1" applyBorder="1" applyAlignment="1" applyProtection="1">
      <alignment vertical="center" wrapText="1"/>
      <protection locked="0"/>
    </xf>
    <xf numFmtId="0" fontId="0" fillId="3" borderId="19" xfId="0" applyFill="1" applyBorder="1" applyProtection="1">
      <protection locked="0"/>
    </xf>
    <xf numFmtId="164" fontId="0" fillId="3" borderId="20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14" fontId="0" fillId="3" borderId="21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4" fontId="0" fillId="3" borderId="15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6" fillId="5" borderId="9" xfId="1" applyNumberFormat="1" applyFont="1" applyFill="1" applyBorder="1" applyAlignment="1">
      <alignment horizontal="right"/>
    </xf>
    <xf numFmtId="44" fontId="6" fillId="5" borderId="66" xfId="1" applyNumberFormat="1" applyFont="1" applyFill="1" applyBorder="1" applyAlignment="1">
      <alignment horizontal="right"/>
    </xf>
    <xf numFmtId="10" fontId="6" fillId="5" borderId="66" xfId="0" applyNumberFormat="1" applyFont="1" applyFill="1" applyBorder="1" applyAlignment="1">
      <alignment horizontal="right"/>
    </xf>
    <xf numFmtId="9" fontId="6" fillId="5" borderId="64" xfId="3" applyFont="1" applyFill="1" applyBorder="1" applyAlignment="1">
      <alignment horizontal="right"/>
    </xf>
    <xf numFmtId="44" fontId="6" fillId="5" borderId="64" xfId="1" applyNumberFormat="1" applyFont="1" applyFill="1" applyBorder="1" applyAlignment="1">
      <alignment horizontal="right"/>
    </xf>
    <xf numFmtId="10" fontId="6" fillId="5" borderId="64" xfId="0" applyNumberFormat="1" applyFont="1" applyFill="1" applyBorder="1" applyAlignment="1">
      <alignment horizontal="right"/>
    </xf>
    <xf numFmtId="165" fontId="3" fillId="3" borderId="20" xfId="2" applyNumberFormat="1" applyFont="1" applyFill="1" applyBorder="1" applyAlignment="1" applyProtection="1">
      <alignment vertical="center" wrapText="1"/>
      <protection locked="0"/>
    </xf>
    <xf numFmtId="165" fontId="3" fillId="3" borderId="11" xfId="2" applyNumberFormat="1" applyFont="1" applyFill="1" applyBorder="1" applyAlignment="1" applyProtection="1">
      <alignment vertical="center" wrapText="1"/>
      <protection locked="0"/>
    </xf>
    <xf numFmtId="165" fontId="3" fillId="3" borderId="38" xfId="2" applyNumberFormat="1" applyFont="1" applyFill="1" applyBorder="1" applyAlignment="1" applyProtection="1">
      <alignment vertical="center" wrapText="1"/>
      <protection locked="0"/>
    </xf>
    <xf numFmtId="165" fontId="3" fillId="3" borderId="23" xfId="2" applyNumberFormat="1" applyFont="1" applyFill="1" applyBorder="1" applyAlignment="1" applyProtection="1">
      <alignment vertical="center" wrapText="1"/>
      <protection locked="0"/>
    </xf>
    <xf numFmtId="166" fontId="0" fillId="5" borderId="0" xfId="0" applyNumberFormat="1" applyFill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167" fontId="0" fillId="5" borderId="0" xfId="0" applyNumberFormat="1" applyFill="1" applyAlignment="1" applyProtection="1">
      <alignment horizontal="center"/>
    </xf>
    <xf numFmtId="167" fontId="0" fillId="5" borderId="0" xfId="3" applyNumberFormat="1" applyFont="1" applyFill="1" applyAlignment="1" applyProtection="1">
      <alignment horizontal="center"/>
    </xf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10" fontId="3" fillId="0" borderId="0" xfId="3" applyNumberFormat="1" applyFont="1" applyFill="1" applyBorder="1" applyAlignment="1" applyProtection="1">
      <alignment horizontal="center" vertical="center" wrapText="1"/>
      <protection locked="0"/>
    </xf>
    <xf numFmtId="10" fontId="3" fillId="0" borderId="0" xfId="3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164" fontId="3" fillId="0" borderId="0" xfId="3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20" fillId="0" borderId="0" xfId="0" applyFont="1" applyFill="1" applyBorder="1"/>
    <xf numFmtId="0" fontId="33" fillId="0" borderId="0" xfId="0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>
      <alignment vertical="center" wrapText="1"/>
    </xf>
    <xf numFmtId="44" fontId="3" fillId="0" borderId="0" xfId="1" applyFont="1" applyFill="1" applyBorder="1" applyAlignment="1" applyProtection="1">
      <alignment vertical="center" wrapText="1"/>
      <protection locked="0"/>
    </xf>
    <xf numFmtId="169" fontId="3" fillId="0" borderId="0" xfId="0" applyNumberFormat="1" applyFont="1" applyFill="1" applyBorder="1" applyAlignment="1" applyProtection="1">
      <alignment vertical="center" wrapText="1"/>
      <protection locked="0"/>
    </xf>
    <xf numFmtId="44" fontId="3" fillId="0" borderId="0" xfId="1" applyFont="1" applyFill="1" applyBorder="1" applyAlignment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/>
    <xf numFmtId="0" fontId="6" fillId="5" borderId="0" xfId="1" applyNumberFormat="1" applyFont="1" applyFill="1" applyBorder="1" applyAlignment="1">
      <alignment horizontal="right"/>
    </xf>
    <xf numFmtId="44" fontId="3" fillId="0" borderId="0" xfId="1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4" fontId="3" fillId="3" borderId="55" xfId="1" applyFont="1" applyFill="1" applyBorder="1" applyAlignment="1" applyProtection="1">
      <alignment horizontal="right" wrapText="1"/>
      <protection locked="0"/>
    </xf>
    <xf numFmtId="44" fontId="3" fillId="3" borderId="32" xfId="1" applyFont="1" applyFill="1" applyBorder="1" applyAlignment="1" applyProtection="1">
      <alignment horizontal="right" wrapText="1"/>
      <protection locked="0"/>
    </xf>
    <xf numFmtId="44" fontId="3" fillId="3" borderId="60" xfId="1" applyFont="1" applyFill="1" applyBorder="1" applyAlignment="1" applyProtection="1">
      <alignment horizontal="right" wrapText="1"/>
      <protection locked="0"/>
    </xf>
    <xf numFmtId="44" fontId="3" fillId="3" borderId="33" xfId="1" applyFont="1" applyFill="1" applyBorder="1" applyAlignment="1" applyProtection="1">
      <alignment horizontal="right" wrapText="1"/>
      <protection locked="0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10" fillId="6" borderId="6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 vertical="center"/>
    </xf>
    <xf numFmtId="0" fontId="10" fillId="9" borderId="65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 vertical="center" wrapText="1"/>
    </xf>
    <xf numFmtId="0" fontId="10" fillId="9" borderId="65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wrapText="1"/>
    </xf>
    <xf numFmtId="0" fontId="10" fillId="9" borderId="6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6">
    <cellStyle name="Comma" xfId="2" builtinId="3"/>
    <cellStyle name="Currency" xfId="1" builtinId="4"/>
    <cellStyle name="Normal" xfId="0" builtinId="0"/>
    <cellStyle name="Normal 2" xfId="4"/>
    <cellStyle name="Percent" xfId="3" builtinId="5"/>
    <cellStyle name="Percent 2" xfId="5"/>
  </cellStyles>
  <dxfs count="0"/>
  <tableStyles count="0" defaultTableStyle="TableStyleMedium2" defaultPivotStyle="PivotStyleLight16"/>
  <colors>
    <mruColors>
      <color rgb="FFFF99FF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35</xdr:row>
      <xdr:rowOff>12700</xdr:rowOff>
    </xdr:from>
    <xdr:to>
      <xdr:col>7</xdr:col>
      <xdr:colOff>76200</xdr:colOff>
      <xdr:row>41</xdr:row>
      <xdr:rowOff>12700</xdr:rowOff>
    </xdr:to>
    <xdr:cxnSp macro="">
      <xdr:nvCxnSpPr>
        <xdr:cNvPr id="9" name="Straight Connector 8"/>
        <xdr:cNvCxnSpPr/>
      </xdr:nvCxnSpPr>
      <xdr:spPr>
        <a:xfrm>
          <a:off x="8877300" y="9779000"/>
          <a:ext cx="0" cy="1295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76200</xdr:colOff>
      <xdr:row>35</xdr:row>
      <xdr:rowOff>12700</xdr:rowOff>
    </xdr:from>
    <xdr:to>
      <xdr:col>33</xdr:col>
      <xdr:colOff>76200</xdr:colOff>
      <xdr:row>41</xdr:row>
      <xdr:rowOff>12700</xdr:rowOff>
    </xdr:to>
    <xdr:cxnSp macro="">
      <xdr:nvCxnSpPr>
        <xdr:cNvPr id="4" name="Straight Connector 3"/>
        <xdr:cNvCxnSpPr/>
      </xdr:nvCxnSpPr>
      <xdr:spPr>
        <a:xfrm>
          <a:off x="8850406" y="8966200"/>
          <a:ext cx="0" cy="12774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14</xdr:row>
      <xdr:rowOff>12700</xdr:rowOff>
    </xdr:from>
    <xdr:to>
      <xdr:col>7</xdr:col>
      <xdr:colOff>76200</xdr:colOff>
      <xdr:row>20</xdr:row>
      <xdr:rowOff>12700</xdr:rowOff>
    </xdr:to>
    <xdr:cxnSp macro="">
      <xdr:nvCxnSpPr>
        <xdr:cNvPr id="2" name="Straight Connector 1"/>
        <xdr:cNvCxnSpPr/>
      </xdr:nvCxnSpPr>
      <xdr:spPr>
        <a:xfrm>
          <a:off x="23669625" y="8528050"/>
          <a:ext cx="0" cy="1257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88"/>
  <sheetViews>
    <sheetView tabSelected="1" zoomScale="55" zoomScaleNormal="55" workbookViewId="0">
      <selection activeCell="Q46" sqref="Q46"/>
    </sheetView>
  </sheetViews>
  <sheetFormatPr defaultRowHeight="15" x14ac:dyDescent="0.25"/>
  <cols>
    <col min="1" max="1" width="7.5703125" customWidth="1"/>
    <col min="2" max="2" width="20.7109375" customWidth="1"/>
    <col min="3" max="3" width="23.42578125" customWidth="1"/>
    <col min="4" max="4" width="20" customWidth="1"/>
    <col min="5" max="5" width="21.42578125" customWidth="1"/>
    <col min="6" max="6" width="20.5703125" customWidth="1"/>
    <col min="7" max="7" width="18" customWidth="1"/>
    <col min="8" max="8" width="15.7109375" customWidth="1"/>
    <col min="9" max="9" width="17.7109375" customWidth="1"/>
    <col min="10" max="10" width="15.7109375" customWidth="1"/>
    <col min="11" max="11" width="27.7109375" customWidth="1"/>
    <col min="12" max="13" width="15.7109375" customWidth="1"/>
    <col min="14" max="14" width="17.5703125" customWidth="1"/>
    <col min="15" max="16" width="15.7109375" customWidth="1"/>
    <col min="17" max="17" width="19.5703125" customWidth="1"/>
    <col min="18" max="18" width="13" customWidth="1"/>
    <col min="19" max="19" width="15.85546875" customWidth="1"/>
    <col min="20" max="20" width="16.42578125" customWidth="1"/>
    <col min="21" max="21" width="16.5703125" customWidth="1"/>
    <col min="22" max="22" width="14.28515625" customWidth="1"/>
    <col min="23" max="23" width="13.28515625" customWidth="1"/>
    <col min="24" max="24" width="13.140625" customWidth="1"/>
    <col min="25" max="25" width="13" customWidth="1"/>
    <col min="26" max="26" width="15.140625" customWidth="1"/>
    <col min="27" max="27" width="13" customWidth="1"/>
    <col min="28" max="28" width="15.140625" customWidth="1"/>
    <col min="29" max="29" width="13.28515625" customWidth="1"/>
    <col min="30" max="30" width="13" customWidth="1"/>
    <col min="31" max="31" width="13.85546875" customWidth="1"/>
    <col min="32" max="32" width="15.42578125" customWidth="1"/>
    <col min="33" max="33" width="14.85546875" customWidth="1"/>
    <col min="34" max="34" width="15.5703125" customWidth="1"/>
    <col min="35" max="35" width="13.5703125" customWidth="1"/>
    <col min="36" max="36" width="12.140625" customWidth="1"/>
    <col min="37" max="37" width="12.85546875" customWidth="1"/>
    <col min="38" max="38" width="15.140625" customWidth="1"/>
    <col min="39" max="39" width="17.42578125" customWidth="1"/>
  </cols>
  <sheetData>
    <row r="1" spans="2:12" ht="26.25" x14ac:dyDescent="0.25">
      <c r="B1" s="17" t="s">
        <v>192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ht="26.25" x14ac:dyDescent="0.25">
      <c r="B2" s="17" t="s">
        <v>318</v>
      </c>
      <c r="C2" s="17"/>
      <c r="D2" s="17"/>
      <c r="E2" s="17"/>
      <c r="F2" s="17"/>
      <c r="K2" s="17"/>
      <c r="L2" s="17"/>
    </row>
    <row r="3" spans="2:12" ht="15" customHeight="1" x14ac:dyDescent="0.25"/>
    <row r="4" spans="2:12" ht="19.5" customHeight="1" x14ac:dyDescent="0.4">
      <c r="B4" s="52" t="s">
        <v>193</v>
      </c>
      <c r="C4" s="16"/>
      <c r="D4" s="16"/>
    </row>
    <row r="5" spans="2:12" ht="15.75" thickBot="1" x14ac:dyDescent="0.3"/>
    <row r="6" spans="2:12" ht="15.75" customHeight="1" thickBot="1" x14ac:dyDescent="0.3">
      <c r="C6" s="93" t="s">
        <v>236</v>
      </c>
      <c r="D6" s="87" t="s">
        <v>230</v>
      </c>
      <c r="E6" s="93" t="s">
        <v>236</v>
      </c>
    </row>
    <row r="7" spans="2:12" ht="49.5" customHeight="1" thickBot="1" x14ac:dyDescent="0.3">
      <c r="C7" s="92" t="s">
        <v>238</v>
      </c>
      <c r="D7" s="92" t="s">
        <v>73</v>
      </c>
      <c r="E7" s="92" t="s">
        <v>239</v>
      </c>
    </row>
    <row r="8" spans="2:12" ht="23.25" customHeight="1" thickBot="1" x14ac:dyDescent="0.3">
      <c r="B8" s="15" t="s">
        <v>72</v>
      </c>
      <c r="C8" s="14">
        <f>SUM(C9:C19)</f>
        <v>0</v>
      </c>
      <c r="D8" s="12">
        <f>SUM(D9:D19)</f>
        <v>0</v>
      </c>
      <c r="E8" s="13">
        <f>SUM(E9:E19)</f>
        <v>0</v>
      </c>
    </row>
    <row r="9" spans="2:12" ht="15.75" x14ac:dyDescent="0.25">
      <c r="B9" s="58" t="s">
        <v>63</v>
      </c>
      <c r="C9" s="265"/>
      <c r="D9" s="266"/>
      <c r="E9" s="267"/>
    </row>
    <row r="10" spans="2:12" ht="15.75" x14ac:dyDescent="0.25">
      <c r="B10" s="59" t="s">
        <v>64</v>
      </c>
      <c r="C10" s="268"/>
      <c r="D10" s="269"/>
      <c r="E10" s="270"/>
    </row>
    <row r="11" spans="2:12" ht="15.75" x14ac:dyDescent="0.25">
      <c r="B11" s="59" t="s">
        <v>65</v>
      </c>
      <c r="C11" s="268"/>
      <c r="D11" s="269"/>
      <c r="E11" s="270"/>
    </row>
    <row r="12" spans="2:12" ht="15.75" x14ac:dyDescent="0.25">
      <c r="B12" s="59" t="s">
        <v>66</v>
      </c>
      <c r="C12" s="268"/>
      <c r="D12" s="269"/>
      <c r="E12" s="271"/>
    </row>
    <row r="13" spans="2:12" ht="15.75" x14ac:dyDescent="0.25">
      <c r="B13" s="59" t="s">
        <v>67</v>
      </c>
      <c r="C13" s="268"/>
      <c r="D13" s="269"/>
      <c r="E13" s="271"/>
    </row>
    <row r="14" spans="2:12" ht="15.75" x14ac:dyDescent="0.25">
      <c r="B14" s="59" t="s">
        <v>68</v>
      </c>
      <c r="C14" s="268"/>
      <c r="D14" s="269"/>
      <c r="E14" s="271"/>
    </row>
    <row r="15" spans="2:12" ht="15.75" x14ac:dyDescent="0.25">
      <c r="B15" s="59" t="s">
        <v>69</v>
      </c>
      <c r="C15" s="268"/>
      <c r="D15" s="269"/>
      <c r="E15" s="271"/>
    </row>
    <row r="16" spans="2:12" ht="15.75" x14ac:dyDescent="0.25">
      <c r="B16" s="59" t="s">
        <v>70</v>
      </c>
      <c r="C16" s="268"/>
      <c r="D16" s="269"/>
      <c r="E16" s="271"/>
    </row>
    <row r="17" spans="2:39" ht="15.75" x14ac:dyDescent="0.25">
      <c r="B17" s="59" t="s">
        <v>71</v>
      </c>
      <c r="C17" s="268"/>
      <c r="D17" s="269"/>
      <c r="E17" s="271"/>
    </row>
    <row r="18" spans="2:39" ht="15.75" x14ac:dyDescent="0.25">
      <c r="B18" s="59" t="s">
        <v>251</v>
      </c>
      <c r="C18" s="268"/>
      <c r="D18" s="269"/>
      <c r="E18" s="271"/>
    </row>
    <row r="19" spans="2:39" ht="16.5" thickBot="1" x14ac:dyDescent="0.3">
      <c r="B19" s="60" t="s">
        <v>15</v>
      </c>
      <c r="C19" s="272"/>
      <c r="D19" s="273"/>
      <c r="E19" s="274"/>
    </row>
    <row r="22" spans="2:39" s="94" customFormat="1" x14ac:dyDescent="0.25"/>
    <row r="23" spans="2:39" ht="19.5" customHeight="1" x14ac:dyDescent="0.4">
      <c r="B23" s="52" t="s">
        <v>252</v>
      </c>
      <c r="C23" s="16"/>
      <c r="D23" s="16"/>
    </row>
    <row r="24" spans="2:39" s="94" customFormat="1" ht="15.75" thickBot="1" x14ac:dyDescent="0.3"/>
    <row r="25" spans="2:39" ht="63.75" thickBot="1" x14ac:dyDescent="0.3">
      <c r="B25" s="7" t="s">
        <v>60</v>
      </c>
      <c r="C25" s="7" t="s">
        <v>203</v>
      </c>
      <c r="D25" s="3" t="s">
        <v>33</v>
      </c>
      <c r="E25" s="7" t="s">
        <v>1</v>
      </c>
      <c r="F25" s="7" t="s">
        <v>237</v>
      </c>
      <c r="G25" s="7" t="s">
        <v>226</v>
      </c>
      <c r="H25" s="3" t="s">
        <v>36</v>
      </c>
      <c r="I25" s="3" t="s">
        <v>228</v>
      </c>
      <c r="J25" s="3" t="s">
        <v>227</v>
      </c>
      <c r="K25" s="3" t="s">
        <v>204</v>
      </c>
      <c r="L25" s="204" t="s">
        <v>341</v>
      </c>
      <c r="M25" s="205" t="s">
        <v>342</v>
      </c>
    </row>
    <row r="26" spans="2:39" ht="16.5" thickBot="1" x14ac:dyDescent="0.3">
      <c r="B26" s="275"/>
      <c r="C26" s="276"/>
      <c r="D26" s="276"/>
      <c r="E26" s="277"/>
      <c r="F26" s="276"/>
      <c r="G26" s="276"/>
      <c r="H26" s="276"/>
      <c r="I26" s="276"/>
      <c r="J26" s="276"/>
      <c r="K26" s="276"/>
      <c r="L26" s="278"/>
      <c r="M26" s="279"/>
    </row>
    <row r="27" spans="2:39" ht="16.5" thickBot="1" x14ac:dyDescent="0.3">
      <c r="B27" s="63" t="s">
        <v>240</v>
      </c>
      <c r="C27" s="64"/>
      <c r="D27" s="64"/>
      <c r="E27" s="64"/>
      <c r="F27" s="64"/>
      <c r="G27" s="64"/>
      <c r="H27" s="64"/>
      <c r="I27" s="64"/>
      <c r="J27" s="64"/>
      <c r="K27" s="141"/>
      <c r="L27" s="142"/>
      <c r="M27" s="250" t="e">
        <f>(G26-H26+I26+J26)/E26</f>
        <v>#DIV/0!</v>
      </c>
    </row>
    <row r="28" spans="2:39" ht="16.5" thickBot="1" x14ac:dyDescent="0.3">
      <c r="B28" s="63" t="s">
        <v>52</v>
      </c>
      <c r="C28" s="64"/>
      <c r="D28" s="64"/>
      <c r="E28" s="64"/>
      <c r="F28" s="64"/>
      <c r="G28" s="64"/>
      <c r="H28" s="64"/>
      <c r="I28" s="64"/>
      <c r="J28" s="64"/>
      <c r="K28" s="141"/>
      <c r="L28" s="142"/>
      <c r="M28" s="253" t="e">
        <f>(D26+I26+J26+K26-M26)/(B26+L26)</f>
        <v>#DIV/0!</v>
      </c>
    </row>
    <row r="29" spans="2:39" x14ac:dyDescent="0.25">
      <c r="B29" s="4" t="s">
        <v>229</v>
      </c>
    </row>
    <row r="31" spans="2:39" x14ac:dyDescent="0.25"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</row>
    <row r="32" spans="2:39" x14ac:dyDescent="0.25"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</row>
    <row r="33" spans="2:40" ht="19.5" customHeight="1" x14ac:dyDescent="0.4">
      <c r="B33" s="52" t="s">
        <v>253</v>
      </c>
      <c r="C33" s="16"/>
      <c r="D33" s="16"/>
      <c r="Z33" s="94"/>
      <c r="AB33" s="364"/>
      <c r="AC33" s="365"/>
      <c r="AD33" s="365"/>
      <c r="AE33" s="366"/>
      <c r="AF33" s="366"/>
      <c r="AG33" s="366"/>
      <c r="AH33" s="366"/>
      <c r="AI33" s="366"/>
      <c r="AJ33" s="366"/>
      <c r="AK33" s="366"/>
      <c r="AL33" s="366"/>
      <c r="AM33" s="366"/>
      <c r="AN33" s="366"/>
    </row>
    <row r="34" spans="2:40" ht="15.75" thickBot="1" x14ac:dyDescent="0.3">
      <c r="Z34" s="94"/>
      <c r="AB34" s="366"/>
      <c r="AC34" s="366"/>
      <c r="AD34" s="366"/>
      <c r="AE34" s="366"/>
      <c r="AF34" s="366"/>
      <c r="AG34" s="366"/>
      <c r="AH34" s="366"/>
      <c r="AI34" s="366"/>
      <c r="AJ34" s="366"/>
      <c r="AK34" s="366"/>
      <c r="AL34" s="366"/>
      <c r="AM34" s="366"/>
      <c r="AN34" s="366"/>
    </row>
    <row r="35" spans="2:40" ht="16.5" customHeight="1" thickBot="1" x14ac:dyDescent="0.3">
      <c r="B35" s="395" t="s">
        <v>2</v>
      </c>
      <c r="C35" s="396"/>
      <c r="D35" s="66" t="s">
        <v>38</v>
      </c>
      <c r="E35" s="67" t="s">
        <v>39</v>
      </c>
      <c r="F35" s="67" t="s">
        <v>3</v>
      </c>
      <c r="G35" s="68" t="s">
        <v>40</v>
      </c>
      <c r="Z35" s="94"/>
      <c r="AB35" s="384"/>
      <c r="AC35" s="384"/>
      <c r="AD35" s="367"/>
      <c r="AE35" s="367"/>
      <c r="AF35" s="367"/>
      <c r="AG35" s="367"/>
      <c r="AH35" s="366"/>
      <c r="AI35" s="366"/>
      <c r="AJ35" s="366"/>
      <c r="AK35" s="366"/>
      <c r="AL35" s="366"/>
      <c r="AM35" s="366"/>
      <c r="AN35" s="366"/>
    </row>
    <row r="36" spans="2:40" ht="16.5" customHeight="1" x14ac:dyDescent="0.25">
      <c r="B36" s="397" t="s">
        <v>4</v>
      </c>
      <c r="C36" s="398"/>
      <c r="D36" s="280"/>
      <c r="E36" s="281"/>
      <c r="F36" s="69">
        <f>(1+D36)*(1+E36)-1</f>
        <v>0</v>
      </c>
      <c r="G36" s="286"/>
      <c r="H36" s="97" t="s">
        <v>249</v>
      </c>
      <c r="Z36" s="94"/>
      <c r="AB36" s="383"/>
      <c r="AC36" s="383"/>
      <c r="AD36" s="368"/>
      <c r="AE36" s="368"/>
      <c r="AF36" s="369"/>
      <c r="AG36" s="368"/>
      <c r="AH36" s="366"/>
      <c r="AI36" s="366"/>
      <c r="AJ36" s="366"/>
      <c r="AK36" s="366"/>
      <c r="AL36" s="366"/>
      <c r="AM36" s="366"/>
      <c r="AN36" s="366"/>
    </row>
    <row r="37" spans="2:40" ht="16.5" customHeight="1" x14ac:dyDescent="0.25">
      <c r="B37" s="389" t="s">
        <v>5</v>
      </c>
      <c r="C37" s="390"/>
      <c r="D37" s="282"/>
      <c r="E37" s="283"/>
      <c r="F37" s="185">
        <f t="shared" ref="F37:F39" si="0">(1+D37)*(1+E37)-1</f>
        <v>0</v>
      </c>
      <c r="G37" s="287"/>
      <c r="Z37" s="94"/>
      <c r="AB37" s="383"/>
      <c r="AC37" s="383"/>
      <c r="AD37" s="368"/>
      <c r="AE37" s="368"/>
      <c r="AF37" s="369"/>
      <c r="AG37" s="368"/>
      <c r="AH37" s="366"/>
      <c r="AI37" s="366"/>
      <c r="AJ37" s="366"/>
      <c r="AK37" s="366"/>
      <c r="AL37" s="366"/>
      <c r="AM37" s="366"/>
      <c r="AN37" s="366"/>
    </row>
    <row r="38" spans="2:40" ht="16.5" customHeight="1" x14ac:dyDescent="0.25">
      <c r="B38" s="389" t="s">
        <v>6</v>
      </c>
      <c r="C38" s="390"/>
      <c r="D38" s="282"/>
      <c r="E38" s="283"/>
      <c r="F38" s="185">
        <f t="shared" si="0"/>
        <v>0</v>
      </c>
      <c r="G38" s="287"/>
      <c r="Z38" s="94"/>
      <c r="AB38" s="383"/>
      <c r="AC38" s="383"/>
      <c r="AD38" s="368"/>
      <c r="AE38" s="368"/>
      <c r="AF38" s="369"/>
      <c r="AG38" s="368"/>
      <c r="AH38" s="366"/>
      <c r="AI38" s="366"/>
      <c r="AJ38" s="366"/>
      <c r="AK38" s="366"/>
      <c r="AL38" s="366"/>
      <c r="AM38" s="366"/>
      <c r="AN38" s="366"/>
    </row>
    <row r="39" spans="2:40" ht="16.5" customHeight="1" x14ac:dyDescent="0.25">
      <c r="B39" s="389" t="s">
        <v>54</v>
      </c>
      <c r="C39" s="390"/>
      <c r="D39" s="282"/>
      <c r="E39" s="283"/>
      <c r="F39" s="185">
        <f t="shared" si="0"/>
        <v>0</v>
      </c>
      <c r="G39" s="287"/>
      <c r="Z39" s="94"/>
      <c r="AB39" s="383"/>
      <c r="AC39" s="383"/>
      <c r="AD39" s="368"/>
      <c r="AE39" s="368"/>
      <c r="AF39" s="369"/>
      <c r="AG39" s="368"/>
      <c r="AH39" s="366"/>
      <c r="AI39" s="366"/>
      <c r="AJ39" s="366"/>
      <c r="AK39" s="366"/>
      <c r="AL39" s="366"/>
      <c r="AM39" s="366"/>
      <c r="AN39" s="366"/>
    </row>
    <row r="40" spans="2:40" ht="16.5" customHeight="1" x14ac:dyDescent="0.25">
      <c r="B40" s="389" t="s">
        <v>55</v>
      </c>
      <c r="C40" s="390"/>
      <c r="D40" s="70"/>
      <c r="E40" s="65"/>
      <c r="F40" s="283"/>
      <c r="G40" s="287"/>
      <c r="Z40" s="94"/>
      <c r="AB40" s="383"/>
      <c r="AC40" s="383"/>
      <c r="AD40" s="369"/>
      <c r="AE40" s="369"/>
      <c r="AF40" s="368"/>
      <c r="AG40" s="368"/>
      <c r="AH40" s="366"/>
      <c r="AI40" s="366"/>
      <c r="AJ40" s="366"/>
      <c r="AK40" s="366"/>
      <c r="AL40" s="366"/>
      <c r="AM40" s="366"/>
      <c r="AN40" s="366"/>
    </row>
    <row r="41" spans="2:40" ht="16.5" customHeight="1" thickBot="1" x14ac:dyDescent="0.3">
      <c r="B41" s="391" t="s">
        <v>56</v>
      </c>
      <c r="C41" s="392"/>
      <c r="D41" s="284"/>
      <c r="E41" s="285"/>
      <c r="F41" s="186">
        <f>(1+D41)*(1+E41)-1</f>
        <v>0</v>
      </c>
      <c r="G41" s="288"/>
      <c r="Z41" s="94"/>
      <c r="AB41" s="383"/>
      <c r="AC41" s="383"/>
      <c r="AD41" s="368"/>
      <c r="AE41" s="368"/>
      <c r="AF41" s="369"/>
      <c r="AG41" s="368"/>
      <c r="AH41" s="366"/>
      <c r="AI41" s="366"/>
      <c r="AJ41" s="366"/>
      <c r="AK41" s="366"/>
      <c r="AL41" s="366"/>
      <c r="AM41" s="366"/>
      <c r="AN41" s="366"/>
    </row>
    <row r="42" spans="2:40" ht="16.5" customHeight="1" thickBot="1" x14ac:dyDescent="0.3">
      <c r="B42" s="393" t="s">
        <v>57</v>
      </c>
      <c r="C42" s="394"/>
      <c r="D42" s="71"/>
      <c r="E42" s="72"/>
      <c r="F42" s="73">
        <f>SUMPRODUCT(F36:F41,G36:G41)</f>
        <v>0</v>
      </c>
      <c r="G42" s="187">
        <f>SUM(G36:G41)</f>
        <v>0</v>
      </c>
      <c r="Z42" s="94"/>
      <c r="AB42" s="383"/>
      <c r="AC42" s="383"/>
      <c r="AD42" s="369"/>
      <c r="AE42" s="369"/>
      <c r="AF42" s="369"/>
      <c r="AG42" s="370"/>
      <c r="AH42" s="366"/>
      <c r="AI42" s="366"/>
      <c r="AJ42" s="366"/>
      <c r="AK42" s="366"/>
      <c r="AL42" s="366"/>
      <c r="AM42" s="366"/>
      <c r="AN42" s="366"/>
    </row>
    <row r="43" spans="2:40" ht="16.5" customHeight="1" thickBot="1" x14ac:dyDescent="0.3">
      <c r="B43" s="393" t="s">
        <v>206</v>
      </c>
      <c r="C43" s="394"/>
      <c r="D43" s="188"/>
      <c r="E43" s="189"/>
      <c r="F43" s="190">
        <f>(1+F42)^2</f>
        <v>1</v>
      </c>
      <c r="G43" s="191"/>
      <c r="Z43" s="94"/>
      <c r="AB43" s="383"/>
      <c r="AC43" s="383"/>
      <c r="AD43" s="369"/>
      <c r="AE43" s="369"/>
      <c r="AF43" s="371"/>
      <c r="AG43" s="369"/>
      <c r="AH43" s="366"/>
      <c r="AI43" s="366"/>
      <c r="AJ43" s="366"/>
      <c r="AK43" s="366"/>
      <c r="AL43" s="366"/>
      <c r="AM43" s="366"/>
      <c r="AN43" s="366"/>
    </row>
    <row r="44" spans="2:40" ht="16.5" customHeight="1" x14ac:dyDescent="0.25">
      <c r="B44" s="4" t="s">
        <v>205</v>
      </c>
      <c r="Z44" s="94"/>
      <c r="AB44" s="372"/>
      <c r="AC44" s="366"/>
      <c r="AD44" s="366"/>
      <c r="AE44" s="366"/>
      <c r="AF44" s="366"/>
      <c r="AG44" s="366"/>
      <c r="AH44" s="366"/>
      <c r="AI44" s="366"/>
      <c r="AJ44" s="366"/>
      <c r="AK44" s="366"/>
      <c r="AL44" s="366"/>
      <c r="AM44" s="366"/>
      <c r="AN44" s="366"/>
    </row>
    <row r="45" spans="2:40" ht="16.5" customHeight="1" x14ac:dyDescent="0.25">
      <c r="B45" s="4"/>
      <c r="Z45" s="94"/>
      <c r="AB45" s="372"/>
      <c r="AC45" s="366"/>
      <c r="AD45" s="366"/>
      <c r="AE45" s="366"/>
      <c r="AF45" s="366"/>
      <c r="AG45" s="366"/>
      <c r="AH45" s="366"/>
      <c r="AI45" s="366"/>
      <c r="AJ45" s="366"/>
      <c r="AK45" s="366"/>
      <c r="AL45" s="366"/>
      <c r="AM45" s="366"/>
      <c r="AN45" s="366"/>
    </row>
    <row r="46" spans="2:40" ht="16.5" customHeight="1" x14ac:dyDescent="0.25">
      <c r="B46" s="4"/>
      <c r="Z46" s="94"/>
      <c r="AB46" s="372"/>
      <c r="AC46" s="366"/>
      <c r="AD46" s="366"/>
      <c r="AE46" s="366"/>
      <c r="AF46" s="366"/>
      <c r="AG46" s="366"/>
      <c r="AH46" s="366"/>
      <c r="AI46" s="366"/>
      <c r="AJ46" s="366"/>
      <c r="AK46" s="366"/>
      <c r="AL46" s="366"/>
      <c r="AM46" s="366"/>
      <c r="AN46" s="366"/>
    </row>
    <row r="47" spans="2:40" ht="19.5" customHeight="1" x14ac:dyDescent="0.4">
      <c r="B47" s="52" t="s">
        <v>307</v>
      </c>
      <c r="C47" s="16"/>
      <c r="D47" s="16"/>
      <c r="I47" s="52"/>
      <c r="Z47" s="94"/>
      <c r="AB47" s="364"/>
      <c r="AC47" s="365"/>
      <c r="AD47" s="365"/>
      <c r="AE47" s="366"/>
      <c r="AF47" s="366"/>
      <c r="AG47" s="366"/>
      <c r="AH47" s="366"/>
      <c r="AI47" s="364"/>
      <c r="AJ47" s="366"/>
      <c r="AK47" s="366"/>
      <c r="AL47" s="366"/>
      <c r="AM47" s="366"/>
      <c r="AN47" s="366"/>
    </row>
    <row r="48" spans="2:40" s="94" customFormat="1" ht="16.5" customHeight="1" thickBot="1" x14ac:dyDescent="0.3">
      <c r="B48" s="4"/>
      <c r="I48" s="184"/>
      <c r="AB48" s="372"/>
      <c r="AC48" s="366"/>
      <c r="AD48" s="366"/>
      <c r="AE48" s="366"/>
      <c r="AF48" s="366"/>
      <c r="AG48" s="366"/>
      <c r="AH48" s="366"/>
      <c r="AI48" s="373"/>
      <c r="AJ48" s="366"/>
      <c r="AK48" s="366"/>
      <c r="AL48" s="366"/>
      <c r="AM48" s="366"/>
      <c r="AN48" s="366"/>
    </row>
    <row r="49" spans="2:40" ht="63.75" thickBot="1" x14ac:dyDescent="0.3">
      <c r="B49" s="7" t="s">
        <v>48</v>
      </c>
      <c r="C49" s="206" t="s">
        <v>308</v>
      </c>
      <c r="D49" s="7" t="s">
        <v>0</v>
      </c>
      <c r="E49" s="7" t="s">
        <v>61</v>
      </c>
      <c r="F49" s="7" t="s">
        <v>33</v>
      </c>
      <c r="G49" s="7" t="s">
        <v>230</v>
      </c>
      <c r="H49" s="7" t="s">
        <v>7</v>
      </c>
      <c r="I49" s="7" t="s">
        <v>301</v>
      </c>
      <c r="J49" s="19" t="s">
        <v>62</v>
      </c>
      <c r="K49" s="207" t="s">
        <v>231</v>
      </c>
      <c r="L49" s="7" t="s">
        <v>8</v>
      </c>
      <c r="Z49" s="94"/>
      <c r="AB49" s="367"/>
      <c r="AC49" s="374"/>
      <c r="AD49" s="367"/>
      <c r="AE49" s="367"/>
      <c r="AF49" s="367"/>
      <c r="AG49" s="367"/>
      <c r="AH49" s="367"/>
      <c r="AI49" s="367"/>
      <c r="AJ49" s="367"/>
      <c r="AK49" s="374"/>
      <c r="AL49" s="367"/>
      <c r="AM49" s="366"/>
      <c r="AN49" s="366"/>
    </row>
    <row r="50" spans="2:40" ht="16.5" customHeight="1" x14ac:dyDescent="0.25">
      <c r="B50" s="178">
        <v>41275</v>
      </c>
      <c r="C50" s="385"/>
      <c r="D50" s="289"/>
      <c r="E50" s="290"/>
      <c r="F50" s="85" t="e">
        <f>D50/E50</f>
        <v>#DIV/0!</v>
      </c>
      <c r="G50" s="356"/>
      <c r="H50" s="85" t="e">
        <f>F50/G50</f>
        <v>#DIV/0!</v>
      </c>
      <c r="I50" s="385"/>
      <c r="J50" s="289"/>
      <c r="K50" s="289"/>
      <c r="L50" s="86" t="e">
        <f>K50/G50</f>
        <v>#DIV/0!</v>
      </c>
      <c r="M50" s="98"/>
      <c r="Z50" s="98"/>
      <c r="AB50" s="375"/>
      <c r="AC50" s="382"/>
      <c r="AD50" s="376"/>
      <c r="AE50" s="377"/>
      <c r="AF50" s="378"/>
      <c r="AG50" s="379"/>
      <c r="AH50" s="378"/>
      <c r="AI50" s="382"/>
      <c r="AJ50" s="376"/>
      <c r="AK50" s="376"/>
      <c r="AL50" s="378"/>
      <c r="AM50" s="380"/>
      <c r="AN50" s="366"/>
    </row>
    <row r="51" spans="2:40" ht="15.75" x14ac:dyDescent="0.25">
      <c r="B51" s="179">
        <v>41306</v>
      </c>
      <c r="C51" s="386"/>
      <c r="D51" s="291"/>
      <c r="E51" s="292"/>
      <c r="F51" s="174" t="e">
        <f t="shared" ref="F51:F85" si="1">D51/E51</f>
        <v>#DIV/0!</v>
      </c>
      <c r="G51" s="357"/>
      <c r="H51" s="174" t="e">
        <f t="shared" ref="H51:H85" si="2">F51/G51</f>
        <v>#DIV/0!</v>
      </c>
      <c r="I51" s="386"/>
      <c r="J51" s="291"/>
      <c r="K51" s="291"/>
      <c r="L51" s="175" t="e">
        <f t="shared" ref="L51:L85" si="3">K51/G51</f>
        <v>#DIV/0!</v>
      </c>
      <c r="Z51" s="94"/>
      <c r="AB51" s="375"/>
      <c r="AC51" s="382"/>
      <c r="AD51" s="376"/>
      <c r="AE51" s="377"/>
      <c r="AF51" s="378"/>
      <c r="AG51" s="379"/>
      <c r="AH51" s="378"/>
      <c r="AI51" s="382"/>
      <c r="AJ51" s="376"/>
      <c r="AK51" s="376"/>
      <c r="AL51" s="378"/>
      <c r="AM51" s="366"/>
      <c r="AN51" s="366"/>
    </row>
    <row r="52" spans="2:40" ht="15.75" x14ac:dyDescent="0.25">
      <c r="B52" s="179">
        <v>41334</v>
      </c>
      <c r="C52" s="386"/>
      <c r="D52" s="291"/>
      <c r="E52" s="292"/>
      <c r="F52" s="174" t="e">
        <f t="shared" si="1"/>
        <v>#DIV/0!</v>
      </c>
      <c r="G52" s="357"/>
      <c r="H52" s="174" t="e">
        <f t="shared" si="2"/>
        <v>#DIV/0!</v>
      </c>
      <c r="I52" s="386"/>
      <c r="J52" s="291"/>
      <c r="K52" s="291"/>
      <c r="L52" s="175" t="e">
        <f t="shared" si="3"/>
        <v>#DIV/0!</v>
      </c>
      <c r="Z52" s="94"/>
      <c r="AB52" s="375"/>
      <c r="AC52" s="382"/>
      <c r="AD52" s="376"/>
      <c r="AE52" s="377"/>
      <c r="AF52" s="378"/>
      <c r="AG52" s="379"/>
      <c r="AH52" s="378"/>
      <c r="AI52" s="382"/>
      <c r="AJ52" s="376"/>
      <c r="AK52" s="376"/>
      <c r="AL52" s="378"/>
      <c r="AM52" s="366"/>
      <c r="AN52" s="366"/>
    </row>
    <row r="53" spans="2:40" ht="15.75" x14ac:dyDescent="0.25">
      <c r="B53" s="179">
        <f>B52+31</f>
        <v>41365</v>
      </c>
      <c r="C53" s="386"/>
      <c r="D53" s="291"/>
      <c r="E53" s="292"/>
      <c r="F53" s="174" t="e">
        <f t="shared" si="1"/>
        <v>#DIV/0!</v>
      </c>
      <c r="G53" s="357"/>
      <c r="H53" s="174" t="e">
        <f t="shared" si="2"/>
        <v>#DIV/0!</v>
      </c>
      <c r="I53" s="386"/>
      <c r="J53" s="291"/>
      <c r="K53" s="291"/>
      <c r="L53" s="175" t="e">
        <f t="shared" si="3"/>
        <v>#DIV/0!</v>
      </c>
      <c r="Z53" s="94"/>
      <c r="AB53" s="375"/>
      <c r="AC53" s="382"/>
      <c r="AD53" s="376"/>
      <c r="AE53" s="377"/>
      <c r="AF53" s="378"/>
      <c r="AG53" s="379"/>
      <c r="AH53" s="378"/>
      <c r="AI53" s="382"/>
      <c r="AJ53" s="376"/>
      <c r="AK53" s="376"/>
      <c r="AL53" s="378"/>
      <c r="AM53" s="366"/>
      <c r="AN53" s="366"/>
    </row>
    <row r="54" spans="2:40" ht="15.75" x14ac:dyDescent="0.25">
      <c r="B54" s="179">
        <f t="shared" ref="B54:B85" si="4">B53+31</f>
        <v>41396</v>
      </c>
      <c r="C54" s="386"/>
      <c r="D54" s="291"/>
      <c r="E54" s="292"/>
      <c r="F54" s="174" t="e">
        <f t="shared" si="1"/>
        <v>#DIV/0!</v>
      </c>
      <c r="G54" s="357"/>
      <c r="H54" s="174" t="e">
        <f t="shared" si="2"/>
        <v>#DIV/0!</v>
      </c>
      <c r="I54" s="386"/>
      <c r="J54" s="291"/>
      <c r="K54" s="291"/>
      <c r="L54" s="175" t="e">
        <f t="shared" si="3"/>
        <v>#DIV/0!</v>
      </c>
      <c r="Z54" s="94"/>
      <c r="AB54" s="375"/>
      <c r="AC54" s="382"/>
      <c r="AD54" s="376"/>
      <c r="AE54" s="377"/>
      <c r="AF54" s="378"/>
      <c r="AG54" s="379"/>
      <c r="AH54" s="378"/>
      <c r="AI54" s="382"/>
      <c r="AJ54" s="376"/>
      <c r="AK54" s="376"/>
      <c r="AL54" s="378"/>
      <c r="AM54" s="366"/>
      <c r="AN54" s="366"/>
    </row>
    <row r="55" spans="2:40" ht="15.75" x14ac:dyDescent="0.25">
      <c r="B55" s="179">
        <f t="shared" si="4"/>
        <v>41427</v>
      </c>
      <c r="C55" s="386"/>
      <c r="D55" s="291"/>
      <c r="E55" s="292"/>
      <c r="F55" s="174" t="e">
        <f t="shared" si="1"/>
        <v>#DIV/0!</v>
      </c>
      <c r="G55" s="357"/>
      <c r="H55" s="174" t="e">
        <f t="shared" si="2"/>
        <v>#DIV/0!</v>
      </c>
      <c r="I55" s="386"/>
      <c r="J55" s="291"/>
      <c r="K55" s="291"/>
      <c r="L55" s="175" t="e">
        <f t="shared" si="3"/>
        <v>#DIV/0!</v>
      </c>
      <c r="Z55" s="94"/>
      <c r="AB55" s="375"/>
      <c r="AC55" s="382"/>
      <c r="AD55" s="376"/>
      <c r="AE55" s="377"/>
      <c r="AF55" s="378"/>
      <c r="AG55" s="379"/>
      <c r="AH55" s="378"/>
      <c r="AI55" s="382"/>
      <c r="AJ55" s="376"/>
      <c r="AK55" s="376"/>
      <c r="AL55" s="378"/>
      <c r="AM55" s="366"/>
      <c r="AN55" s="366"/>
    </row>
    <row r="56" spans="2:40" ht="15.75" x14ac:dyDescent="0.25">
      <c r="B56" s="179">
        <f t="shared" si="4"/>
        <v>41458</v>
      </c>
      <c r="C56" s="386"/>
      <c r="D56" s="291"/>
      <c r="E56" s="292"/>
      <c r="F56" s="174" t="e">
        <f t="shared" si="1"/>
        <v>#DIV/0!</v>
      </c>
      <c r="G56" s="357"/>
      <c r="H56" s="174" t="e">
        <f t="shared" si="2"/>
        <v>#DIV/0!</v>
      </c>
      <c r="I56" s="386"/>
      <c r="J56" s="291"/>
      <c r="K56" s="291"/>
      <c r="L56" s="175" t="e">
        <f t="shared" si="3"/>
        <v>#DIV/0!</v>
      </c>
      <c r="Z56" s="94"/>
      <c r="AB56" s="375"/>
      <c r="AC56" s="382"/>
      <c r="AD56" s="376"/>
      <c r="AE56" s="377"/>
      <c r="AF56" s="378"/>
      <c r="AG56" s="379"/>
      <c r="AH56" s="378"/>
      <c r="AI56" s="382"/>
      <c r="AJ56" s="376"/>
      <c r="AK56" s="376"/>
      <c r="AL56" s="378"/>
      <c r="AM56" s="366"/>
      <c r="AN56" s="366"/>
    </row>
    <row r="57" spans="2:40" ht="15.75" x14ac:dyDescent="0.25">
      <c r="B57" s="179">
        <f t="shared" si="4"/>
        <v>41489</v>
      </c>
      <c r="C57" s="386"/>
      <c r="D57" s="291"/>
      <c r="E57" s="292"/>
      <c r="F57" s="174" t="e">
        <f t="shared" si="1"/>
        <v>#DIV/0!</v>
      </c>
      <c r="G57" s="357"/>
      <c r="H57" s="174" t="e">
        <f t="shared" si="2"/>
        <v>#DIV/0!</v>
      </c>
      <c r="I57" s="386"/>
      <c r="J57" s="291"/>
      <c r="K57" s="291"/>
      <c r="L57" s="175" t="e">
        <f t="shared" si="3"/>
        <v>#DIV/0!</v>
      </c>
      <c r="Z57" s="94"/>
      <c r="AB57" s="375"/>
      <c r="AC57" s="382"/>
      <c r="AD57" s="376"/>
      <c r="AE57" s="377"/>
      <c r="AF57" s="378"/>
      <c r="AG57" s="379"/>
      <c r="AH57" s="378"/>
      <c r="AI57" s="382"/>
      <c r="AJ57" s="376"/>
      <c r="AK57" s="376"/>
      <c r="AL57" s="378"/>
      <c r="AM57" s="366"/>
      <c r="AN57" s="366"/>
    </row>
    <row r="58" spans="2:40" ht="15.75" x14ac:dyDescent="0.25">
      <c r="B58" s="179">
        <f t="shared" si="4"/>
        <v>41520</v>
      </c>
      <c r="C58" s="386"/>
      <c r="D58" s="291"/>
      <c r="E58" s="292"/>
      <c r="F58" s="174" t="e">
        <f t="shared" si="1"/>
        <v>#DIV/0!</v>
      </c>
      <c r="G58" s="357"/>
      <c r="H58" s="174" t="e">
        <f t="shared" si="2"/>
        <v>#DIV/0!</v>
      </c>
      <c r="I58" s="386"/>
      <c r="J58" s="291"/>
      <c r="K58" s="291"/>
      <c r="L58" s="175" t="e">
        <f t="shared" si="3"/>
        <v>#DIV/0!</v>
      </c>
      <c r="Z58" s="94"/>
      <c r="AB58" s="375"/>
      <c r="AC58" s="382"/>
      <c r="AD58" s="376"/>
      <c r="AE58" s="377"/>
      <c r="AF58" s="378"/>
      <c r="AG58" s="379"/>
      <c r="AH58" s="378"/>
      <c r="AI58" s="382"/>
      <c r="AJ58" s="376"/>
      <c r="AK58" s="376"/>
      <c r="AL58" s="378"/>
      <c r="AM58" s="366"/>
      <c r="AN58" s="366"/>
    </row>
    <row r="59" spans="2:40" ht="15.75" x14ac:dyDescent="0.25">
      <c r="B59" s="179">
        <f t="shared" si="4"/>
        <v>41551</v>
      </c>
      <c r="C59" s="386"/>
      <c r="D59" s="291"/>
      <c r="E59" s="292"/>
      <c r="F59" s="174" t="e">
        <f t="shared" si="1"/>
        <v>#DIV/0!</v>
      </c>
      <c r="G59" s="357"/>
      <c r="H59" s="174" t="e">
        <f t="shared" si="2"/>
        <v>#DIV/0!</v>
      </c>
      <c r="I59" s="386"/>
      <c r="J59" s="291"/>
      <c r="K59" s="291"/>
      <c r="L59" s="175" t="e">
        <f t="shared" si="3"/>
        <v>#DIV/0!</v>
      </c>
      <c r="Z59" s="94"/>
      <c r="AB59" s="375"/>
      <c r="AC59" s="382"/>
      <c r="AD59" s="376"/>
      <c r="AE59" s="377"/>
      <c r="AF59" s="378"/>
      <c r="AG59" s="379"/>
      <c r="AH59" s="378"/>
      <c r="AI59" s="382"/>
      <c r="AJ59" s="376"/>
      <c r="AK59" s="376"/>
      <c r="AL59" s="378"/>
      <c r="AM59" s="366"/>
      <c r="AN59" s="366"/>
    </row>
    <row r="60" spans="2:40" ht="15.75" x14ac:dyDescent="0.25">
      <c r="B60" s="179">
        <f t="shared" si="4"/>
        <v>41582</v>
      </c>
      <c r="C60" s="386"/>
      <c r="D60" s="291"/>
      <c r="E60" s="292"/>
      <c r="F60" s="174" t="e">
        <f t="shared" si="1"/>
        <v>#DIV/0!</v>
      </c>
      <c r="G60" s="357"/>
      <c r="H60" s="174" t="e">
        <f t="shared" si="2"/>
        <v>#DIV/0!</v>
      </c>
      <c r="I60" s="386"/>
      <c r="J60" s="291"/>
      <c r="K60" s="291"/>
      <c r="L60" s="175" t="e">
        <f t="shared" si="3"/>
        <v>#DIV/0!</v>
      </c>
      <c r="Z60" s="94"/>
      <c r="AB60" s="375"/>
      <c r="AC60" s="382"/>
      <c r="AD60" s="376"/>
      <c r="AE60" s="377"/>
      <c r="AF60" s="378"/>
      <c r="AG60" s="379"/>
      <c r="AH60" s="378"/>
      <c r="AI60" s="382"/>
      <c r="AJ60" s="376"/>
      <c r="AK60" s="376"/>
      <c r="AL60" s="378"/>
      <c r="AM60" s="366"/>
      <c r="AN60" s="366"/>
    </row>
    <row r="61" spans="2:40" ht="16.5" thickBot="1" x14ac:dyDescent="0.3">
      <c r="B61" s="181">
        <f t="shared" si="4"/>
        <v>41613</v>
      </c>
      <c r="C61" s="387"/>
      <c r="D61" s="293"/>
      <c r="E61" s="294"/>
      <c r="F61" s="182" t="e">
        <f t="shared" si="1"/>
        <v>#DIV/0!</v>
      </c>
      <c r="G61" s="358"/>
      <c r="H61" s="182" t="e">
        <f t="shared" si="2"/>
        <v>#DIV/0!</v>
      </c>
      <c r="I61" s="387"/>
      <c r="J61" s="293"/>
      <c r="K61" s="293"/>
      <c r="L61" s="183" t="e">
        <f t="shared" si="3"/>
        <v>#DIV/0!</v>
      </c>
      <c r="Z61" s="94"/>
      <c r="AB61" s="375"/>
      <c r="AC61" s="382"/>
      <c r="AD61" s="376"/>
      <c r="AE61" s="377"/>
      <c r="AF61" s="378"/>
      <c r="AG61" s="379"/>
      <c r="AH61" s="378"/>
      <c r="AI61" s="382"/>
      <c r="AJ61" s="376"/>
      <c r="AK61" s="376"/>
      <c r="AL61" s="378"/>
      <c r="AM61" s="366"/>
      <c r="AN61" s="366"/>
    </row>
    <row r="62" spans="2:40" ht="15.75" x14ac:dyDescent="0.25">
      <c r="B62" s="178">
        <f>B61+31</f>
        <v>41644</v>
      </c>
      <c r="C62" s="385"/>
      <c r="D62" s="289"/>
      <c r="E62" s="290"/>
      <c r="F62" s="85" t="e">
        <f t="shared" si="1"/>
        <v>#DIV/0!</v>
      </c>
      <c r="G62" s="356"/>
      <c r="H62" s="85" t="e">
        <f t="shared" si="2"/>
        <v>#DIV/0!</v>
      </c>
      <c r="I62" s="385"/>
      <c r="J62" s="289"/>
      <c r="K62" s="289"/>
      <c r="L62" s="86" t="e">
        <f t="shared" si="3"/>
        <v>#DIV/0!</v>
      </c>
      <c r="Z62" s="94"/>
      <c r="AB62" s="375"/>
      <c r="AC62" s="382"/>
      <c r="AD62" s="376"/>
      <c r="AE62" s="377"/>
      <c r="AF62" s="378"/>
      <c r="AG62" s="379"/>
      <c r="AH62" s="378"/>
      <c r="AI62" s="382"/>
      <c r="AJ62" s="376"/>
      <c r="AK62" s="376"/>
      <c r="AL62" s="378"/>
      <c r="AM62" s="366"/>
      <c r="AN62" s="366"/>
    </row>
    <row r="63" spans="2:40" ht="15.75" x14ac:dyDescent="0.25">
      <c r="B63" s="179">
        <f t="shared" si="4"/>
        <v>41675</v>
      </c>
      <c r="C63" s="386"/>
      <c r="D63" s="291"/>
      <c r="E63" s="292"/>
      <c r="F63" s="174" t="e">
        <f t="shared" si="1"/>
        <v>#DIV/0!</v>
      </c>
      <c r="G63" s="357"/>
      <c r="H63" s="174" t="e">
        <f t="shared" si="2"/>
        <v>#DIV/0!</v>
      </c>
      <c r="I63" s="386"/>
      <c r="J63" s="291"/>
      <c r="K63" s="291"/>
      <c r="L63" s="175" t="e">
        <f t="shared" si="3"/>
        <v>#DIV/0!</v>
      </c>
      <c r="Z63" s="94"/>
      <c r="AB63" s="375"/>
      <c r="AC63" s="382"/>
      <c r="AD63" s="376"/>
      <c r="AE63" s="377"/>
      <c r="AF63" s="378"/>
      <c r="AG63" s="379"/>
      <c r="AH63" s="378"/>
      <c r="AI63" s="382"/>
      <c r="AJ63" s="376"/>
      <c r="AK63" s="376"/>
      <c r="AL63" s="378"/>
      <c r="AM63" s="366"/>
      <c r="AN63" s="366"/>
    </row>
    <row r="64" spans="2:40" ht="15.75" x14ac:dyDescent="0.25">
      <c r="B64" s="179">
        <f t="shared" si="4"/>
        <v>41706</v>
      </c>
      <c r="C64" s="386"/>
      <c r="D64" s="291"/>
      <c r="E64" s="292"/>
      <c r="F64" s="174" t="e">
        <f t="shared" si="1"/>
        <v>#DIV/0!</v>
      </c>
      <c r="G64" s="357"/>
      <c r="H64" s="174" t="e">
        <f t="shared" si="2"/>
        <v>#DIV/0!</v>
      </c>
      <c r="I64" s="386"/>
      <c r="J64" s="291"/>
      <c r="K64" s="291"/>
      <c r="L64" s="175" t="e">
        <f t="shared" si="3"/>
        <v>#DIV/0!</v>
      </c>
      <c r="Z64" s="94"/>
      <c r="AB64" s="375"/>
      <c r="AC64" s="382"/>
      <c r="AD64" s="376"/>
      <c r="AE64" s="377"/>
      <c r="AF64" s="378"/>
      <c r="AG64" s="379"/>
      <c r="AH64" s="378"/>
      <c r="AI64" s="382"/>
      <c r="AJ64" s="376"/>
      <c r="AK64" s="376"/>
      <c r="AL64" s="378"/>
      <c r="AM64" s="366"/>
      <c r="AN64" s="366"/>
    </row>
    <row r="65" spans="2:40" ht="15.75" x14ac:dyDescent="0.25">
      <c r="B65" s="179">
        <f t="shared" si="4"/>
        <v>41737</v>
      </c>
      <c r="C65" s="386"/>
      <c r="D65" s="291"/>
      <c r="E65" s="292"/>
      <c r="F65" s="174" t="e">
        <f t="shared" si="1"/>
        <v>#DIV/0!</v>
      </c>
      <c r="G65" s="357"/>
      <c r="H65" s="174" t="e">
        <f t="shared" si="2"/>
        <v>#DIV/0!</v>
      </c>
      <c r="I65" s="386"/>
      <c r="J65" s="291"/>
      <c r="K65" s="291"/>
      <c r="L65" s="175" t="e">
        <f t="shared" si="3"/>
        <v>#DIV/0!</v>
      </c>
      <c r="Z65" s="94"/>
      <c r="AB65" s="375"/>
      <c r="AC65" s="382"/>
      <c r="AD65" s="376"/>
      <c r="AE65" s="377"/>
      <c r="AF65" s="378"/>
      <c r="AG65" s="379"/>
      <c r="AH65" s="378"/>
      <c r="AI65" s="382"/>
      <c r="AJ65" s="376"/>
      <c r="AK65" s="376"/>
      <c r="AL65" s="378"/>
      <c r="AM65" s="366"/>
      <c r="AN65" s="366"/>
    </row>
    <row r="66" spans="2:40" ht="15.75" x14ac:dyDescent="0.25">
      <c r="B66" s="179">
        <f t="shared" si="4"/>
        <v>41768</v>
      </c>
      <c r="C66" s="386"/>
      <c r="D66" s="291"/>
      <c r="E66" s="292"/>
      <c r="F66" s="174" t="e">
        <f t="shared" si="1"/>
        <v>#DIV/0!</v>
      </c>
      <c r="G66" s="357"/>
      <c r="H66" s="174" t="e">
        <f t="shared" si="2"/>
        <v>#DIV/0!</v>
      </c>
      <c r="I66" s="386"/>
      <c r="J66" s="291"/>
      <c r="K66" s="291"/>
      <c r="L66" s="175" t="e">
        <f t="shared" si="3"/>
        <v>#DIV/0!</v>
      </c>
      <c r="Z66" s="94"/>
      <c r="AB66" s="375"/>
      <c r="AC66" s="382"/>
      <c r="AD66" s="376"/>
      <c r="AE66" s="377"/>
      <c r="AF66" s="378"/>
      <c r="AG66" s="379"/>
      <c r="AH66" s="378"/>
      <c r="AI66" s="382"/>
      <c r="AJ66" s="376"/>
      <c r="AK66" s="376"/>
      <c r="AL66" s="378"/>
      <c r="AM66" s="366"/>
      <c r="AN66" s="366"/>
    </row>
    <row r="67" spans="2:40" ht="15.75" x14ac:dyDescent="0.25">
      <c r="B67" s="179">
        <f t="shared" si="4"/>
        <v>41799</v>
      </c>
      <c r="C67" s="386"/>
      <c r="D67" s="291"/>
      <c r="E67" s="292"/>
      <c r="F67" s="174" t="e">
        <f t="shared" si="1"/>
        <v>#DIV/0!</v>
      </c>
      <c r="G67" s="357"/>
      <c r="H67" s="174" t="e">
        <f t="shared" si="2"/>
        <v>#DIV/0!</v>
      </c>
      <c r="I67" s="386"/>
      <c r="J67" s="291"/>
      <c r="K67" s="291"/>
      <c r="L67" s="175" t="e">
        <f t="shared" si="3"/>
        <v>#DIV/0!</v>
      </c>
      <c r="Z67" s="94"/>
      <c r="AB67" s="375"/>
      <c r="AC67" s="382"/>
      <c r="AD67" s="376"/>
      <c r="AE67" s="377"/>
      <c r="AF67" s="378"/>
      <c r="AG67" s="379"/>
      <c r="AH67" s="378"/>
      <c r="AI67" s="382"/>
      <c r="AJ67" s="376"/>
      <c r="AK67" s="376"/>
      <c r="AL67" s="378"/>
      <c r="AM67" s="366"/>
      <c r="AN67" s="366"/>
    </row>
    <row r="68" spans="2:40" ht="15.75" x14ac:dyDescent="0.25">
      <c r="B68" s="179">
        <f t="shared" si="4"/>
        <v>41830</v>
      </c>
      <c r="C68" s="386"/>
      <c r="D68" s="291"/>
      <c r="E68" s="292"/>
      <c r="F68" s="174" t="e">
        <f t="shared" si="1"/>
        <v>#DIV/0!</v>
      </c>
      <c r="G68" s="357"/>
      <c r="H68" s="174" t="e">
        <f t="shared" si="2"/>
        <v>#DIV/0!</v>
      </c>
      <c r="I68" s="386"/>
      <c r="J68" s="291"/>
      <c r="K68" s="291"/>
      <c r="L68" s="175" t="e">
        <f t="shared" si="3"/>
        <v>#DIV/0!</v>
      </c>
      <c r="Z68" s="94"/>
      <c r="AB68" s="375"/>
      <c r="AC68" s="382"/>
      <c r="AD68" s="376"/>
      <c r="AE68" s="377"/>
      <c r="AF68" s="378"/>
      <c r="AG68" s="379"/>
      <c r="AH68" s="378"/>
      <c r="AI68" s="382"/>
      <c r="AJ68" s="376"/>
      <c r="AK68" s="376"/>
      <c r="AL68" s="378"/>
      <c r="AM68" s="366"/>
      <c r="AN68" s="366"/>
    </row>
    <row r="69" spans="2:40" ht="15.75" x14ac:dyDescent="0.25">
      <c r="B69" s="179">
        <f t="shared" si="4"/>
        <v>41861</v>
      </c>
      <c r="C69" s="386"/>
      <c r="D69" s="291"/>
      <c r="E69" s="292"/>
      <c r="F69" s="174" t="e">
        <f t="shared" si="1"/>
        <v>#DIV/0!</v>
      </c>
      <c r="G69" s="357"/>
      <c r="H69" s="174" t="e">
        <f t="shared" si="2"/>
        <v>#DIV/0!</v>
      </c>
      <c r="I69" s="386"/>
      <c r="J69" s="291"/>
      <c r="K69" s="291"/>
      <c r="L69" s="175" t="e">
        <f t="shared" si="3"/>
        <v>#DIV/0!</v>
      </c>
      <c r="Z69" s="94"/>
      <c r="AB69" s="375"/>
      <c r="AC69" s="382"/>
      <c r="AD69" s="376"/>
      <c r="AE69" s="377"/>
      <c r="AF69" s="378"/>
      <c r="AG69" s="379"/>
      <c r="AH69" s="378"/>
      <c r="AI69" s="382"/>
      <c r="AJ69" s="376"/>
      <c r="AK69" s="376"/>
      <c r="AL69" s="378"/>
      <c r="AM69" s="366"/>
      <c r="AN69" s="366"/>
    </row>
    <row r="70" spans="2:40" ht="15.75" x14ac:dyDescent="0.25">
      <c r="B70" s="179">
        <f t="shared" si="4"/>
        <v>41892</v>
      </c>
      <c r="C70" s="386"/>
      <c r="D70" s="291"/>
      <c r="E70" s="292"/>
      <c r="F70" s="174" t="e">
        <f t="shared" si="1"/>
        <v>#DIV/0!</v>
      </c>
      <c r="G70" s="357"/>
      <c r="H70" s="174" t="e">
        <f t="shared" si="2"/>
        <v>#DIV/0!</v>
      </c>
      <c r="I70" s="386"/>
      <c r="J70" s="291"/>
      <c r="K70" s="291"/>
      <c r="L70" s="175" t="e">
        <f t="shared" si="3"/>
        <v>#DIV/0!</v>
      </c>
      <c r="Z70" s="94"/>
      <c r="AB70" s="375"/>
      <c r="AC70" s="382"/>
      <c r="AD70" s="376"/>
      <c r="AE70" s="377"/>
      <c r="AF70" s="378"/>
      <c r="AG70" s="379"/>
      <c r="AH70" s="378"/>
      <c r="AI70" s="382"/>
      <c r="AJ70" s="376"/>
      <c r="AK70" s="376"/>
      <c r="AL70" s="378"/>
      <c r="AM70" s="366"/>
      <c r="AN70" s="366"/>
    </row>
    <row r="71" spans="2:40" ht="15.75" x14ac:dyDescent="0.25">
      <c r="B71" s="179">
        <f t="shared" si="4"/>
        <v>41923</v>
      </c>
      <c r="C71" s="386"/>
      <c r="D71" s="291"/>
      <c r="E71" s="292"/>
      <c r="F71" s="174" t="e">
        <f t="shared" si="1"/>
        <v>#DIV/0!</v>
      </c>
      <c r="G71" s="357"/>
      <c r="H71" s="174" t="e">
        <f t="shared" si="2"/>
        <v>#DIV/0!</v>
      </c>
      <c r="I71" s="386"/>
      <c r="J71" s="291"/>
      <c r="K71" s="291"/>
      <c r="L71" s="175" t="e">
        <f t="shared" si="3"/>
        <v>#DIV/0!</v>
      </c>
      <c r="Z71" s="94"/>
      <c r="AB71" s="375"/>
      <c r="AC71" s="382"/>
      <c r="AD71" s="376"/>
      <c r="AE71" s="377"/>
      <c r="AF71" s="378"/>
      <c r="AG71" s="379"/>
      <c r="AH71" s="378"/>
      <c r="AI71" s="382"/>
      <c r="AJ71" s="376"/>
      <c r="AK71" s="376"/>
      <c r="AL71" s="378"/>
      <c r="AM71" s="366"/>
      <c r="AN71" s="366"/>
    </row>
    <row r="72" spans="2:40" ht="15.75" x14ac:dyDescent="0.25">
      <c r="B72" s="179">
        <f t="shared" si="4"/>
        <v>41954</v>
      </c>
      <c r="C72" s="386"/>
      <c r="D72" s="291"/>
      <c r="E72" s="292"/>
      <c r="F72" s="174" t="e">
        <f t="shared" si="1"/>
        <v>#DIV/0!</v>
      </c>
      <c r="G72" s="357"/>
      <c r="H72" s="174" t="e">
        <f t="shared" si="2"/>
        <v>#DIV/0!</v>
      </c>
      <c r="I72" s="386"/>
      <c r="J72" s="291"/>
      <c r="K72" s="291"/>
      <c r="L72" s="175" t="e">
        <f t="shared" si="3"/>
        <v>#DIV/0!</v>
      </c>
      <c r="Z72" s="94"/>
      <c r="AB72" s="375"/>
      <c r="AC72" s="382"/>
      <c r="AD72" s="376"/>
      <c r="AE72" s="377"/>
      <c r="AF72" s="378"/>
      <c r="AG72" s="379"/>
      <c r="AH72" s="378"/>
      <c r="AI72" s="382"/>
      <c r="AJ72" s="376"/>
      <c r="AK72" s="376"/>
      <c r="AL72" s="378"/>
      <c r="AM72" s="366"/>
      <c r="AN72" s="366"/>
    </row>
    <row r="73" spans="2:40" ht="16.5" thickBot="1" x14ac:dyDescent="0.3">
      <c r="B73" s="180">
        <f t="shared" si="4"/>
        <v>41985</v>
      </c>
      <c r="C73" s="388"/>
      <c r="D73" s="295"/>
      <c r="E73" s="296"/>
      <c r="F73" s="176" t="e">
        <f t="shared" si="1"/>
        <v>#DIV/0!</v>
      </c>
      <c r="G73" s="359"/>
      <c r="H73" s="176" t="e">
        <f t="shared" si="2"/>
        <v>#DIV/0!</v>
      </c>
      <c r="I73" s="387"/>
      <c r="J73" s="295"/>
      <c r="K73" s="295"/>
      <c r="L73" s="177" t="e">
        <f t="shared" si="3"/>
        <v>#DIV/0!</v>
      </c>
      <c r="Z73" s="94"/>
      <c r="AB73" s="375"/>
      <c r="AC73" s="382"/>
      <c r="AD73" s="376"/>
      <c r="AE73" s="377"/>
      <c r="AF73" s="378"/>
      <c r="AG73" s="379"/>
      <c r="AH73" s="378"/>
      <c r="AI73" s="382"/>
      <c r="AJ73" s="376"/>
      <c r="AK73" s="376"/>
      <c r="AL73" s="378"/>
      <c r="AM73" s="366"/>
      <c r="AN73" s="366"/>
    </row>
    <row r="74" spans="2:40" ht="15.75" x14ac:dyDescent="0.25">
      <c r="B74" s="178">
        <f t="shared" si="4"/>
        <v>42016</v>
      </c>
      <c r="C74" s="385"/>
      <c r="D74" s="289"/>
      <c r="E74" s="290"/>
      <c r="F74" s="85" t="e">
        <f t="shared" si="1"/>
        <v>#DIV/0!</v>
      </c>
      <c r="G74" s="356"/>
      <c r="H74" s="85" t="e">
        <f t="shared" si="2"/>
        <v>#DIV/0!</v>
      </c>
      <c r="I74" s="385"/>
      <c r="J74" s="289"/>
      <c r="K74" s="289"/>
      <c r="L74" s="86" t="e">
        <f t="shared" si="3"/>
        <v>#DIV/0!</v>
      </c>
      <c r="Z74" s="94"/>
      <c r="AB74" s="375"/>
      <c r="AC74" s="382"/>
      <c r="AD74" s="376"/>
      <c r="AE74" s="377"/>
      <c r="AF74" s="378"/>
      <c r="AG74" s="379"/>
      <c r="AH74" s="378"/>
      <c r="AI74" s="382"/>
      <c r="AJ74" s="376"/>
      <c r="AK74" s="376"/>
      <c r="AL74" s="378"/>
      <c r="AM74" s="366"/>
      <c r="AN74" s="366"/>
    </row>
    <row r="75" spans="2:40" ht="15.75" x14ac:dyDescent="0.25">
      <c r="B75" s="179">
        <f t="shared" si="4"/>
        <v>42047</v>
      </c>
      <c r="C75" s="386"/>
      <c r="D75" s="291"/>
      <c r="E75" s="292"/>
      <c r="F75" s="174" t="e">
        <f t="shared" si="1"/>
        <v>#DIV/0!</v>
      </c>
      <c r="G75" s="357"/>
      <c r="H75" s="174" t="e">
        <f t="shared" si="2"/>
        <v>#DIV/0!</v>
      </c>
      <c r="I75" s="386"/>
      <c r="J75" s="291"/>
      <c r="K75" s="291"/>
      <c r="L75" s="175" t="e">
        <f t="shared" si="3"/>
        <v>#DIV/0!</v>
      </c>
      <c r="Z75" s="94"/>
      <c r="AB75" s="375"/>
      <c r="AC75" s="382"/>
      <c r="AD75" s="376"/>
      <c r="AE75" s="377"/>
      <c r="AF75" s="378"/>
      <c r="AG75" s="379"/>
      <c r="AH75" s="378"/>
      <c r="AI75" s="382"/>
      <c r="AJ75" s="376"/>
      <c r="AK75" s="376"/>
      <c r="AL75" s="378"/>
      <c r="AM75" s="366"/>
      <c r="AN75" s="366"/>
    </row>
    <row r="76" spans="2:40" ht="15.75" x14ac:dyDescent="0.25">
      <c r="B76" s="179">
        <f t="shared" si="4"/>
        <v>42078</v>
      </c>
      <c r="C76" s="386"/>
      <c r="D76" s="291"/>
      <c r="E76" s="292"/>
      <c r="F76" s="174" t="e">
        <f t="shared" si="1"/>
        <v>#DIV/0!</v>
      </c>
      <c r="G76" s="357"/>
      <c r="H76" s="174" t="e">
        <f t="shared" si="2"/>
        <v>#DIV/0!</v>
      </c>
      <c r="I76" s="386"/>
      <c r="J76" s="291"/>
      <c r="K76" s="291"/>
      <c r="L76" s="175" t="e">
        <f t="shared" si="3"/>
        <v>#DIV/0!</v>
      </c>
      <c r="Z76" s="94"/>
      <c r="AB76" s="375"/>
      <c r="AC76" s="382"/>
      <c r="AD76" s="376"/>
      <c r="AE76" s="377"/>
      <c r="AF76" s="378"/>
      <c r="AG76" s="379"/>
      <c r="AH76" s="378"/>
      <c r="AI76" s="382"/>
      <c r="AJ76" s="376"/>
      <c r="AK76" s="376"/>
      <c r="AL76" s="378"/>
      <c r="AM76" s="366"/>
      <c r="AN76" s="366"/>
    </row>
    <row r="77" spans="2:40" ht="15.75" x14ac:dyDescent="0.25">
      <c r="B77" s="179">
        <f t="shared" si="4"/>
        <v>42109</v>
      </c>
      <c r="C77" s="386"/>
      <c r="D77" s="291"/>
      <c r="E77" s="292"/>
      <c r="F77" s="174" t="e">
        <f t="shared" si="1"/>
        <v>#DIV/0!</v>
      </c>
      <c r="G77" s="357"/>
      <c r="H77" s="174" t="e">
        <f t="shared" si="2"/>
        <v>#DIV/0!</v>
      </c>
      <c r="I77" s="386"/>
      <c r="J77" s="291"/>
      <c r="K77" s="291"/>
      <c r="L77" s="175" t="e">
        <f t="shared" si="3"/>
        <v>#DIV/0!</v>
      </c>
      <c r="Z77" s="94"/>
      <c r="AB77" s="375"/>
      <c r="AC77" s="382"/>
      <c r="AD77" s="376"/>
      <c r="AE77" s="377"/>
      <c r="AF77" s="378"/>
      <c r="AG77" s="379"/>
      <c r="AH77" s="378"/>
      <c r="AI77" s="382"/>
      <c r="AJ77" s="376"/>
      <c r="AK77" s="376"/>
      <c r="AL77" s="378"/>
      <c r="AM77" s="366"/>
      <c r="AN77" s="366"/>
    </row>
    <row r="78" spans="2:40" ht="15.75" x14ac:dyDescent="0.25">
      <c r="B78" s="179">
        <f t="shared" si="4"/>
        <v>42140</v>
      </c>
      <c r="C78" s="386"/>
      <c r="D78" s="291"/>
      <c r="E78" s="292"/>
      <c r="F78" s="174" t="e">
        <f t="shared" si="1"/>
        <v>#DIV/0!</v>
      </c>
      <c r="G78" s="357"/>
      <c r="H78" s="174" t="e">
        <f t="shared" si="2"/>
        <v>#DIV/0!</v>
      </c>
      <c r="I78" s="386"/>
      <c r="J78" s="291"/>
      <c r="K78" s="291"/>
      <c r="L78" s="175" t="e">
        <f t="shared" si="3"/>
        <v>#DIV/0!</v>
      </c>
      <c r="Z78" s="94"/>
      <c r="AB78" s="375"/>
      <c r="AC78" s="382"/>
      <c r="AD78" s="376"/>
      <c r="AE78" s="377"/>
      <c r="AF78" s="378"/>
      <c r="AG78" s="379"/>
      <c r="AH78" s="378"/>
      <c r="AI78" s="382"/>
      <c r="AJ78" s="376"/>
      <c r="AK78" s="376"/>
      <c r="AL78" s="378"/>
      <c r="AM78" s="366"/>
      <c r="AN78" s="366"/>
    </row>
    <row r="79" spans="2:40" ht="15.75" x14ac:dyDescent="0.25">
      <c r="B79" s="179">
        <f t="shared" si="4"/>
        <v>42171</v>
      </c>
      <c r="C79" s="386"/>
      <c r="D79" s="291"/>
      <c r="E79" s="292"/>
      <c r="F79" s="174" t="e">
        <f t="shared" si="1"/>
        <v>#DIV/0!</v>
      </c>
      <c r="G79" s="357"/>
      <c r="H79" s="174" t="e">
        <f t="shared" si="2"/>
        <v>#DIV/0!</v>
      </c>
      <c r="I79" s="386"/>
      <c r="J79" s="291"/>
      <c r="K79" s="291"/>
      <c r="L79" s="175" t="e">
        <f t="shared" si="3"/>
        <v>#DIV/0!</v>
      </c>
      <c r="Z79" s="94"/>
      <c r="AB79" s="375"/>
      <c r="AC79" s="382"/>
      <c r="AD79" s="376"/>
      <c r="AE79" s="377"/>
      <c r="AF79" s="378"/>
      <c r="AG79" s="379"/>
      <c r="AH79" s="378"/>
      <c r="AI79" s="382"/>
      <c r="AJ79" s="376"/>
      <c r="AK79" s="376"/>
      <c r="AL79" s="378"/>
      <c r="AM79" s="366"/>
      <c r="AN79" s="366"/>
    </row>
    <row r="80" spans="2:40" ht="15.75" x14ac:dyDescent="0.25">
      <c r="B80" s="179">
        <f t="shared" si="4"/>
        <v>42202</v>
      </c>
      <c r="C80" s="386"/>
      <c r="D80" s="291"/>
      <c r="E80" s="292"/>
      <c r="F80" s="174" t="e">
        <f t="shared" si="1"/>
        <v>#DIV/0!</v>
      </c>
      <c r="G80" s="357"/>
      <c r="H80" s="174" t="e">
        <f t="shared" si="2"/>
        <v>#DIV/0!</v>
      </c>
      <c r="I80" s="386"/>
      <c r="J80" s="291"/>
      <c r="K80" s="291"/>
      <c r="L80" s="175" t="e">
        <f t="shared" si="3"/>
        <v>#DIV/0!</v>
      </c>
      <c r="Z80" s="94"/>
      <c r="AB80" s="375"/>
      <c r="AC80" s="382"/>
      <c r="AD80" s="376"/>
      <c r="AE80" s="377"/>
      <c r="AF80" s="378"/>
      <c r="AG80" s="379"/>
      <c r="AH80" s="378"/>
      <c r="AI80" s="382"/>
      <c r="AJ80" s="376"/>
      <c r="AK80" s="376"/>
      <c r="AL80" s="378"/>
      <c r="AM80" s="366"/>
      <c r="AN80" s="366"/>
    </row>
    <row r="81" spans="2:40" ht="15.75" x14ac:dyDescent="0.25">
      <c r="B81" s="179">
        <f t="shared" si="4"/>
        <v>42233</v>
      </c>
      <c r="C81" s="386"/>
      <c r="D81" s="291"/>
      <c r="E81" s="292"/>
      <c r="F81" s="174" t="e">
        <f t="shared" si="1"/>
        <v>#DIV/0!</v>
      </c>
      <c r="G81" s="357"/>
      <c r="H81" s="174" t="e">
        <f t="shared" si="2"/>
        <v>#DIV/0!</v>
      </c>
      <c r="I81" s="386"/>
      <c r="J81" s="291"/>
      <c r="K81" s="291"/>
      <c r="L81" s="175" t="e">
        <f t="shared" si="3"/>
        <v>#DIV/0!</v>
      </c>
      <c r="Z81" s="94"/>
      <c r="AB81" s="375"/>
      <c r="AC81" s="382"/>
      <c r="AD81" s="376"/>
      <c r="AE81" s="377"/>
      <c r="AF81" s="378"/>
      <c r="AG81" s="379"/>
      <c r="AH81" s="378"/>
      <c r="AI81" s="382"/>
      <c r="AJ81" s="376"/>
      <c r="AK81" s="376"/>
      <c r="AL81" s="378"/>
      <c r="AM81" s="366"/>
      <c r="AN81" s="366"/>
    </row>
    <row r="82" spans="2:40" ht="15.75" x14ac:dyDescent="0.25">
      <c r="B82" s="179">
        <f t="shared" si="4"/>
        <v>42264</v>
      </c>
      <c r="C82" s="386"/>
      <c r="D82" s="291"/>
      <c r="E82" s="292"/>
      <c r="F82" s="174" t="e">
        <f t="shared" si="1"/>
        <v>#DIV/0!</v>
      </c>
      <c r="G82" s="357"/>
      <c r="H82" s="174" t="e">
        <f t="shared" si="2"/>
        <v>#DIV/0!</v>
      </c>
      <c r="I82" s="386"/>
      <c r="J82" s="291"/>
      <c r="K82" s="291"/>
      <c r="L82" s="175" t="e">
        <f t="shared" si="3"/>
        <v>#DIV/0!</v>
      </c>
      <c r="Z82" s="94"/>
      <c r="AB82" s="375"/>
      <c r="AC82" s="382"/>
      <c r="AD82" s="376"/>
      <c r="AE82" s="377"/>
      <c r="AF82" s="378"/>
      <c r="AG82" s="379"/>
      <c r="AH82" s="378"/>
      <c r="AI82" s="382"/>
      <c r="AJ82" s="376"/>
      <c r="AK82" s="376"/>
      <c r="AL82" s="378"/>
      <c r="AM82" s="366"/>
      <c r="AN82" s="366"/>
    </row>
    <row r="83" spans="2:40" ht="15.75" x14ac:dyDescent="0.25">
      <c r="B83" s="179">
        <f t="shared" si="4"/>
        <v>42295</v>
      </c>
      <c r="C83" s="386"/>
      <c r="D83" s="291"/>
      <c r="E83" s="292"/>
      <c r="F83" s="174" t="e">
        <f t="shared" si="1"/>
        <v>#DIV/0!</v>
      </c>
      <c r="G83" s="357"/>
      <c r="H83" s="174" t="e">
        <f t="shared" si="2"/>
        <v>#DIV/0!</v>
      </c>
      <c r="I83" s="386"/>
      <c r="J83" s="291"/>
      <c r="K83" s="291"/>
      <c r="L83" s="175" t="e">
        <f t="shared" si="3"/>
        <v>#DIV/0!</v>
      </c>
      <c r="Z83" s="94"/>
      <c r="AB83" s="375"/>
      <c r="AC83" s="382"/>
      <c r="AD83" s="376"/>
      <c r="AE83" s="377"/>
      <c r="AF83" s="378"/>
      <c r="AG83" s="379"/>
      <c r="AH83" s="378"/>
      <c r="AI83" s="382"/>
      <c r="AJ83" s="376"/>
      <c r="AK83" s="376"/>
      <c r="AL83" s="378"/>
      <c r="AM83" s="366"/>
      <c r="AN83" s="366"/>
    </row>
    <row r="84" spans="2:40" ht="15.75" x14ac:dyDescent="0.25">
      <c r="B84" s="179">
        <f t="shared" si="4"/>
        <v>42326</v>
      </c>
      <c r="C84" s="386"/>
      <c r="D84" s="291"/>
      <c r="E84" s="292"/>
      <c r="F84" s="174" t="e">
        <f t="shared" si="1"/>
        <v>#DIV/0!</v>
      </c>
      <c r="G84" s="357"/>
      <c r="H84" s="174" t="e">
        <f t="shared" si="2"/>
        <v>#DIV/0!</v>
      </c>
      <c r="I84" s="386"/>
      <c r="J84" s="291"/>
      <c r="K84" s="291"/>
      <c r="L84" s="175" t="e">
        <f t="shared" si="3"/>
        <v>#DIV/0!</v>
      </c>
      <c r="Z84" s="94"/>
      <c r="AB84" s="375"/>
      <c r="AC84" s="382"/>
      <c r="AD84" s="376"/>
      <c r="AE84" s="377"/>
      <c r="AF84" s="378"/>
      <c r="AG84" s="379"/>
      <c r="AH84" s="378"/>
      <c r="AI84" s="382"/>
      <c r="AJ84" s="376"/>
      <c r="AK84" s="376"/>
      <c r="AL84" s="378"/>
      <c r="AM84" s="366"/>
      <c r="AN84" s="366"/>
    </row>
    <row r="85" spans="2:40" ht="16.5" thickBot="1" x14ac:dyDescent="0.3">
      <c r="B85" s="180">
        <f t="shared" si="4"/>
        <v>42357</v>
      </c>
      <c r="C85" s="388"/>
      <c r="D85" s="295"/>
      <c r="E85" s="296"/>
      <c r="F85" s="176" t="e">
        <f t="shared" si="1"/>
        <v>#DIV/0!</v>
      </c>
      <c r="G85" s="359"/>
      <c r="H85" s="176" t="e">
        <f t="shared" si="2"/>
        <v>#DIV/0!</v>
      </c>
      <c r="I85" s="388"/>
      <c r="J85" s="295"/>
      <c r="K85" s="295"/>
      <c r="L85" s="177" t="e">
        <f t="shared" si="3"/>
        <v>#DIV/0!</v>
      </c>
      <c r="Z85" s="94"/>
      <c r="AB85" s="375"/>
      <c r="AC85" s="382"/>
      <c r="AD85" s="376"/>
      <c r="AE85" s="377"/>
      <c r="AF85" s="378"/>
      <c r="AG85" s="379"/>
      <c r="AH85" s="378"/>
      <c r="AI85" s="382"/>
      <c r="AJ85" s="376"/>
      <c r="AK85" s="376"/>
      <c r="AL85" s="378"/>
      <c r="AM85" s="366"/>
      <c r="AN85" s="366"/>
    </row>
    <row r="86" spans="2:40" x14ac:dyDescent="0.25">
      <c r="B86" s="4" t="s">
        <v>37</v>
      </c>
      <c r="Z86" s="94"/>
      <c r="AB86" s="372"/>
      <c r="AC86" s="366"/>
      <c r="AD86" s="366"/>
      <c r="AE86" s="366"/>
      <c r="AF86" s="366"/>
      <c r="AG86" s="366"/>
      <c r="AH86" s="366"/>
      <c r="AI86" s="366"/>
      <c r="AJ86" s="366"/>
      <c r="AK86" s="366"/>
      <c r="AL86" s="366"/>
      <c r="AM86" s="366"/>
      <c r="AN86" s="366"/>
    </row>
    <row r="87" spans="2:40" x14ac:dyDescent="0.25">
      <c r="B87" s="4" t="s">
        <v>53</v>
      </c>
      <c r="Z87" s="94"/>
      <c r="AB87" s="372"/>
      <c r="AC87" s="366"/>
      <c r="AD87" s="366"/>
      <c r="AE87" s="366"/>
      <c r="AF87" s="366"/>
      <c r="AG87" s="366"/>
      <c r="AH87" s="366"/>
      <c r="AI87" s="366"/>
      <c r="AJ87" s="366"/>
      <c r="AK87" s="366"/>
      <c r="AL87" s="366"/>
      <c r="AM87" s="366"/>
      <c r="AN87" s="366"/>
    </row>
    <row r="88" spans="2:40" x14ac:dyDescent="0.25"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B88" s="366"/>
      <c r="AC88" s="366"/>
      <c r="AD88" s="366"/>
      <c r="AE88" s="366"/>
      <c r="AF88" s="366"/>
      <c r="AG88" s="366"/>
      <c r="AH88" s="366"/>
      <c r="AI88" s="366"/>
      <c r="AJ88" s="366"/>
      <c r="AK88" s="366"/>
      <c r="AL88" s="366"/>
      <c r="AM88" s="366"/>
      <c r="AN88" s="366"/>
    </row>
  </sheetData>
  <sheetProtection algorithmName="SHA-512" hashValue="ENUKTBYoU/dWNwWxznyp+459dWoT0QomXbadYXg3YOfv/RAX4b9xpy0w9UFaJV51yRI1TPjBBrJrZswZ4K/7zA==" saltValue="ZhmntjHMOWrrR9HFu1UeIQ==" spinCount="100000" sheet="1" objects="1" scenarios="1"/>
  <mergeCells count="30">
    <mergeCell ref="B43:C43"/>
    <mergeCell ref="B35:C35"/>
    <mergeCell ref="B39:C39"/>
    <mergeCell ref="B40:C40"/>
    <mergeCell ref="B41:C41"/>
    <mergeCell ref="B42:C42"/>
    <mergeCell ref="B36:C36"/>
    <mergeCell ref="B37:C37"/>
    <mergeCell ref="B38:C38"/>
    <mergeCell ref="I50:I61"/>
    <mergeCell ref="I62:I73"/>
    <mergeCell ref="I74:I85"/>
    <mergeCell ref="C50:C61"/>
    <mergeCell ref="C62:C73"/>
    <mergeCell ref="C74:C85"/>
    <mergeCell ref="AB35:AC35"/>
    <mergeCell ref="AB36:AC36"/>
    <mergeCell ref="AB37:AC37"/>
    <mergeCell ref="AB38:AC38"/>
    <mergeCell ref="AB39:AC39"/>
    <mergeCell ref="AB40:AC40"/>
    <mergeCell ref="AB41:AC41"/>
    <mergeCell ref="AB42:AC42"/>
    <mergeCell ref="AB43:AC43"/>
    <mergeCell ref="AC50:AC61"/>
    <mergeCell ref="AI50:AI61"/>
    <mergeCell ref="AC62:AC73"/>
    <mergeCell ref="AI62:AI73"/>
    <mergeCell ref="AC74:AC85"/>
    <mergeCell ref="AI74:AI85"/>
  </mergeCells>
  <printOptions horizontalCentered="1"/>
  <pageMargins left="0" right="0" top="0.5" bottom="0.5" header="0.3" footer="0.3"/>
  <pageSetup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66"/>
  <sheetViews>
    <sheetView zoomScale="55" zoomScaleNormal="55" workbookViewId="0">
      <selection activeCell="W28" sqref="W28"/>
    </sheetView>
  </sheetViews>
  <sheetFormatPr defaultRowHeight="15" x14ac:dyDescent="0.25"/>
  <cols>
    <col min="1" max="1" width="3.42578125" customWidth="1"/>
    <col min="2" max="2" width="12" customWidth="1"/>
    <col min="3" max="3" width="13.7109375" customWidth="1"/>
    <col min="4" max="4" width="13.85546875" customWidth="1"/>
    <col min="5" max="5" width="13.7109375" customWidth="1"/>
    <col min="6" max="6" width="18.140625" customWidth="1"/>
    <col min="7" max="7" width="14.85546875" customWidth="1"/>
    <col min="8" max="8" width="13.85546875" customWidth="1"/>
    <col min="9" max="9" width="12.85546875" customWidth="1"/>
    <col min="10" max="10" width="13.140625" customWidth="1"/>
    <col min="11" max="11" width="13.7109375" customWidth="1"/>
    <col min="12" max="12" width="14.5703125" customWidth="1"/>
    <col min="13" max="13" width="15" customWidth="1"/>
    <col min="15" max="15" width="13.28515625" customWidth="1"/>
    <col min="16" max="16" width="15.28515625" customWidth="1"/>
    <col min="17" max="17" width="15.42578125" customWidth="1"/>
    <col min="18" max="18" width="13.42578125" customWidth="1"/>
    <col min="19" max="19" width="14.5703125" customWidth="1"/>
    <col min="20" max="20" width="12.7109375" customWidth="1"/>
    <col min="21" max="21" width="14" customWidth="1"/>
    <col min="22" max="22" width="14.7109375" customWidth="1"/>
    <col min="23" max="23" width="14.140625" customWidth="1"/>
    <col min="24" max="24" width="13.28515625" customWidth="1"/>
    <col min="25" max="25" width="14.5703125" customWidth="1"/>
    <col min="26" max="26" width="15" customWidth="1"/>
  </cols>
  <sheetData>
    <row r="2" spans="2:27" ht="26.25" x14ac:dyDescent="0.4">
      <c r="B2" s="52" t="s">
        <v>350</v>
      </c>
      <c r="C2" s="16"/>
      <c r="D2" s="16"/>
      <c r="E2" s="94"/>
      <c r="F2" s="94"/>
      <c r="G2" s="94"/>
      <c r="H2" s="94"/>
      <c r="I2" s="94"/>
      <c r="J2" s="94"/>
      <c r="K2" s="94"/>
      <c r="L2" s="94"/>
      <c r="M2" s="94"/>
      <c r="O2" s="52" t="s">
        <v>351</v>
      </c>
      <c r="P2" s="16"/>
      <c r="Q2" s="16"/>
      <c r="R2" s="94"/>
      <c r="S2" s="94"/>
      <c r="T2" s="94"/>
      <c r="U2" s="94"/>
      <c r="V2" s="94"/>
      <c r="W2" s="94"/>
      <c r="X2" s="94"/>
      <c r="Y2" s="94"/>
      <c r="Z2" s="94"/>
    </row>
    <row r="3" spans="2:27" ht="15.75" thickBot="1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2:27" ht="95.25" thickBot="1" x14ac:dyDescent="0.3">
      <c r="B4" s="7" t="s">
        <v>60</v>
      </c>
      <c r="C4" s="7" t="s">
        <v>203</v>
      </c>
      <c r="D4" s="3" t="s">
        <v>33</v>
      </c>
      <c r="E4" s="7" t="s">
        <v>1</v>
      </c>
      <c r="F4" s="7" t="s">
        <v>237</v>
      </c>
      <c r="G4" s="7" t="s">
        <v>226</v>
      </c>
      <c r="H4" s="3" t="s">
        <v>36</v>
      </c>
      <c r="I4" s="3" t="s">
        <v>228</v>
      </c>
      <c r="J4" s="3" t="s">
        <v>227</v>
      </c>
      <c r="K4" s="3" t="s">
        <v>204</v>
      </c>
      <c r="L4" s="204" t="s">
        <v>341</v>
      </c>
      <c r="M4" s="205" t="s">
        <v>342</v>
      </c>
      <c r="O4" s="7" t="s">
        <v>60</v>
      </c>
      <c r="P4" s="7" t="s">
        <v>203</v>
      </c>
      <c r="Q4" s="3" t="s">
        <v>33</v>
      </c>
      <c r="R4" s="7" t="s">
        <v>1</v>
      </c>
      <c r="S4" s="7" t="s">
        <v>237</v>
      </c>
      <c r="T4" s="7" t="s">
        <v>226</v>
      </c>
      <c r="U4" s="3" t="s">
        <v>36</v>
      </c>
      <c r="V4" s="3" t="s">
        <v>228</v>
      </c>
      <c r="W4" s="3" t="s">
        <v>227</v>
      </c>
      <c r="X4" s="3" t="s">
        <v>204</v>
      </c>
      <c r="Y4" s="204" t="s">
        <v>341</v>
      </c>
      <c r="Z4" s="205" t="s">
        <v>342</v>
      </c>
    </row>
    <row r="5" spans="2:27" ht="16.5" thickBot="1" x14ac:dyDescent="0.3">
      <c r="B5" s="275"/>
      <c r="C5" s="276"/>
      <c r="D5" s="276"/>
      <c r="E5" s="277"/>
      <c r="F5" s="276"/>
      <c r="G5" s="276"/>
      <c r="H5" s="276"/>
      <c r="I5" s="276"/>
      <c r="J5" s="276"/>
      <c r="K5" s="276"/>
      <c r="L5" s="278"/>
      <c r="M5" s="279"/>
      <c r="O5" s="275"/>
      <c r="P5" s="276"/>
      <c r="Q5" s="276"/>
      <c r="R5" s="277"/>
      <c r="S5" s="276"/>
      <c r="T5" s="276"/>
      <c r="U5" s="276"/>
      <c r="V5" s="276"/>
      <c r="W5" s="276"/>
      <c r="X5" s="276"/>
      <c r="Y5" s="278"/>
      <c r="Z5" s="279"/>
    </row>
    <row r="6" spans="2:27" ht="16.5" thickBot="1" x14ac:dyDescent="0.3">
      <c r="B6" s="63" t="s">
        <v>240</v>
      </c>
      <c r="C6" s="64"/>
      <c r="D6" s="64"/>
      <c r="E6" s="64"/>
      <c r="F6" s="64"/>
      <c r="G6" s="64"/>
      <c r="H6" s="64"/>
      <c r="I6" s="64"/>
      <c r="J6" s="64"/>
      <c r="K6" s="141"/>
      <c r="L6" s="142"/>
      <c r="M6" s="250" t="e">
        <f>(G5-H5+I5+J5)/E5</f>
        <v>#DIV/0!</v>
      </c>
      <c r="O6" s="63" t="s">
        <v>240</v>
      </c>
      <c r="P6" s="64"/>
      <c r="Q6" s="64"/>
      <c r="R6" s="64"/>
      <c r="S6" s="64"/>
      <c r="T6" s="64"/>
      <c r="U6" s="64"/>
      <c r="V6" s="64"/>
      <c r="W6" s="64"/>
      <c r="X6" s="141"/>
      <c r="Y6" s="142"/>
      <c r="Z6" s="250" t="e">
        <f>(T5-U5+V5+W5)/R5</f>
        <v>#DIV/0!</v>
      </c>
    </row>
    <row r="7" spans="2:27" ht="16.5" thickBot="1" x14ac:dyDescent="0.3">
      <c r="B7" s="63" t="s">
        <v>52</v>
      </c>
      <c r="C7" s="64"/>
      <c r="D7" s="64"/>
      <c r="E7" s="64"/>
      <c r="F7" s="64"/>
      <c r="G7" s="64"/>
      <c r="H7" s="64"/>
      <c r="I7" s="64"/>
      <c r="J7" s="64"/>
      <c r="K7" s="141"/>
      <c r="L7" s="142"/>
      <c r="M7" s="253" t="e">
        <f>(D5+I5+J5+K5-M5)/(B5+L5)</f>
        <v>#DIV/0!</v>
      </c>
      <c r="O7" s="63" t="s">
        <v>52</v>
      </c>
      <c r="P7" s="64"/>
      <c r="Q7" s="64"/>
      <c r="R7" s="64"/>
      <c r="S7" s="64"/>
      <c r="T7" s="64"/>
      <c r="U7" s="64"/>
      <c r="V7" s="64"/>
      <c r="W7" s="64"/>
      <c r="X7" s="141"/>
      <c r="Y7" s="142"/>
      <c r="Z7" s="253" t="e">
        <f>(Q5+V5+W5+X5-Z5)/(O5+Y5)</f>
        <v>#DIV/0!</v>
      </c>
    </row>
    <row r="8" spans="2:27" x14ac:dyDescent="0.25">
      <c r="B8" s="4" t="s">
        <v>229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O8" s="4" t="s">
        <v>229</v>
      </c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</row>
    <row r="9" spans="2:27" x14ac:dyDescent="0.25"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</row>
    <row r="12" spans="2:27" ht="26.25" x14ac:dyDescent="0.4">
      <c r="B12" s="52" t="s">
        <v>352</v>
      </c>
      <c r="C12" s="16"/>
      <c r="D12" s="16"/>
      <c r="E12" s="94"/>
      <c r="F12" s="94"/>
      <c r="G12" s="94"/>
      <c r="H12" s="94"/>
      <c r="I12" s="94"/>
      <c r="J12" s="94"/>
      <c r="K12" s="94"/>
      <c r="L12" s="94"/>
    </row>
    <row r="13" spans="2:27" ht="15.75" thickBot="1" x14ac:dyDescent="0.3"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</row>
    <row r="14" spans="2:27" ht="32.25" thickBot="1" x14ac:dyDescent="0.3">
      <c r="B14" s="395" t="s">
        <v>2</v>
      </c>
      <c r="C14" s="396"/>
      <c r="D14" s="66" t="s">
        <v>38</v>
      </c>
      <c r="E14" s="67" t="s">
        <v>39</v>
      </c>
      <c r="F14" s="67" t="s">
        <v>3</v>
      </c>
      <c r="G14" s="68" t="s">
        <v>40</v>
      </c>
      <c r="H14" s="94"/>
      <c r="I14" s="94"/>
      <c r="J14" s="94"/>
      <c r="K14" s="94"/>
      <c r="L14" s="94"/>
    </row>
    <row r="15" spans="2:27" ht="15.75" x14ac:dyDescent="0.25">
      <c r="B15" s="397" t="s">
        <v>4</v>
      </c>
      <c r="C15" s="398"/>
      <c r="D15" s="280"/>
      <c r="E15" s="281"/>
      <c r="F15" s="69">
        <f>(1+D15)*(1+E15)-1</f>
        <v>0</v>
      </c>
      <c r="G15" s="286"/>
      <c r="H15" s="97" t="s">
        <v>249</v>
      </c>
      <c r="I15" s="94"/>
      <c r="J15" s="94"/>
      <c r="K15" s="94"/>
      <c r="L15" s="94"/>
    </row>
    <row r="16" spans="2:27" ht="15.75" x14ac:dyDescent="0.25">
      <c r="B16" s="389" t="s">
        <v>5</v>
      </c>
      <c r="C16" s="390"/>
      <c r="D16" s="282"/>
      <c r="E16" s="283"/>
      <c r="F16" s="185">
        <f>(1+D16)*(1+E16)-1</f>
        <v>0</v>
      </c>
      <c r="G16" s="287"/>
      <c r="H16" s="94"/>
      <c r="I16" s="94"/>
      <c r="J16" s="94"/>
      <c r="K16" s="94"/>
      <c r="L16" s="94"/>
    </row>
    <row r="17" spans="2:12" ht="15.75" x14ac:dyDescent="0.25">
      <c r="B17" s="389" t="s">
        <v>6</v>
      </c>
      <c r="C17" s="390"/>
      <c r="D17" s="282"/>
      <c r="E17" s="283"/>
      <c r="F17" s="185">
        <f>(1+D17)*(1+E17)-1</f>
        <v>0</v>
      </c>
      <c r="G17" s="287"/>
      <c r="H17" s="94"/>
      <c r="I17" s="94"/>
      <c r="J17" s="94"/>
      <c r="K17" s="94"/>
      <c r="L17" s="94"/>
    </row>
    <row r="18" spans="2:12" ht="15.75" x14ac:dyDescent="0.25">
      <c r="B18" s="389" t="s">
        <v>54</v>
      </c>
      <c r="C18" s="390"/>
      <c r="D18" s="282"/>
      <c r="E18" s="283"/>
      <c r="F18" s="185">
        <f>(1+D18)*(1+E18)-1</f>
        <v>0</v>
      </c>
      <c r="G18" s="287"/>
      <c r="H18" s="94"/>
      <c r="I18" s="94"/>
      <c r="J18" s="94"/>
      <c r="K18" s="94"/>
      <c r="L18" s="94"/>
    </row>
    <row r="19" spans="2:12" ht="15.75" x14ac:dyDescent="0.25">
      <c r="B19" s="389" t="s">
        <v>55</v>
      </c>
      <c r="C19" s="390"/>
      <c r="D19" s="70"/>
      <c r="E19" s="65"/>
      <c r="F19" s="283"/>
      <c r="G19" s="287"/>
      <c r="H19" s="94"/>
      <c r="I19" s="94"/>
      <c r="J19" s="94"/>
      <c r="K19" s="94"/>
      <c r="L19" s="94"/>
    </row>
    <row r="20" spans="2:12" ht="16.5" thickBot="1" x14ac:dyDescent="0.3">
      <c r="B20" s="391" t="s">
        <v>56</v>
      </c>
      <c r="C20" s="392"/>
      <c r="D20" s="284"/>
      <c r="E20" s="285"/>
      <c r="F20" s="186">
        <f>(1+D20)*(1+E20)-1</f>
        <v>0</v>
      </c>
      <c r="G20" s="288"/>
      <c r="H20" s="94"/>
      <c r="I20" s="94"/>
      <c r="J20" s="94"/>
      <c r="K20" s="94"/>
      <c r="L20" s="94"/>
    </row>
    <row r="21" spans="2:12" ht="16.5" thickBot="1" x14ac:dyDescent="0.3">
      <c r="B21" s="393" t="s">
        <v>57</v>
      </c>
      <c r="C21" s="394"/>
      <c r="D21" s="71"/>
      <c r="E21" s="72"/>
      <c r="F21" s="73">
        <f>SUMPRODUCT(F15:F20,G15:G20)</f>
        <v>0</v>
      </c>
      <c r="G21" s="187">
        <f>SUM(G15:G20)</f>
        <v>0</v>
      </c>
      <c r="H21" s="94"/>
      <c r="I21" s="94"/>
      <c r="J21" s="94"/>
      <c r="K21" s="94"/>
      <c r="L21" s="94"/>
    </row>
    <row r="22" spans="2:12" ht="16.5" thickBot="1" x14ac:dyDescent="0.3">
      <c r="B22" s="393" t="s">
        <v>206</v>
      </c>
      <c r="C22" s="394"/>
      <c r="D22" s="188"/>
      <c r="E22" s="189"/>
      <c r="F22" s="190">
        <f>(1+F21)^2</f>
        <v>1</v>
      </c>
      <c r="G22" s="191"/>
      <c r="H22" s="94"/>
      <c r="I22" s="94"/>
      <c r="J22" s="94"/>
      <c r="K22" s="94"/>
      <c r="L22" s="94"/>
    </row>
    <row r="23" spans="2:12" x14ac:dyDescent="0.25">
      <c r="B23" s="4" t="s">
        <v>205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2:12" x14ac:dyDescent="0.25">
      <c r="B24" s="4"/>
      <c r="C24" s="94"/>
      <c r="D24" s="94"/>
      <c r="E24" s="94"/>
      <c r="F24" s="94"/>
      <c r="G24" s="94"/>
      <c r="H24" s="94"/>
      <c r="I24" s="94"/>
      <c r="J24" s="94"/>
      <c r="K24" s="94"/>
      <c r="L24" s="94"/>
    </row>
    <row r="25" spans="2:12" x14ac:dyDescent="0.25">
      <c r="B25" s="4"/>
      <c r="C25" s="94"/>
      <c r="D25" s="94"/>
      <c r="E25" s="94"/>
      <c r="F25" s="94"/>
      <c r="G25" s="94"/>
      <c r="H25" s="94"/>
      <c r="I25" s="94"/>
      <c r="J25" s="94"/>
      <c r="K25" s="94"/>
      <c r="L25" s="94"/>
    </row>
    <row r="26" spans="2:12" ht="26.25" x14ac:dyDescent="0.4">
      <c r="B26" s="52" t="s">
        <v>353</v>
      </c>
      <c r="C26" s="16"/>
      <c r="D26" s="16"/>
      <c r="E26" s="94"/>
      <c r="F26" s="94"/>
      <c r="G26" s="94"/>
      <c r="H26" s="94"/>
      <c r="I26" s="52"/>
      <c r="J26" s="94"/>
      <c r="K26" s="94"/>
      <c r="L26" s="94"/>
    </row>
    <row r="27" spans="2:12" ht="15.75" thickBot="1" x14ac:dyDescent="0.3">
      <c r="B27" s="4"/>
      <c r="C27" s="94"/>
      <c r="D27" s="94"/>
      <c r="E27" s="94"/>
      <c r="F27" s="94"/>
      <c r="G27" s="94"/>
      <c r="H27" s="94"/>
      <c r="I27" s="184"/>
      <c r="J27" s="94"/>
      <c r="K27" s="94"/>
      <c r="L27" s="94"/>
    </row>
    <row r="28" spans="2:12" ht="126.75" thickBot="1" x14ac:dyDescent="0.3">
      <c r="B28" s="7" t="s">
        <v>48</v>
      </c>
      <c r="C28" s="206" t="s">
        <v>308</v>
      </c>
      <c r="D28" s="7" t="s">
        <v>0</v>
      </c>
      <c r="E28" s="7" t="s">
        <v>61</v>
      </c>
      <c r="F28" s="7" t="s">
        <v>33</v>
      </c>
      <c r="G28" s="7" t="s">
        <v>230</v>
      </c>
      <c r="H28" s="7" t="s">
        <v>7</v>
      </c>
      <c r="I28" s="7" t="s">
        <v>301</v>
      </c>
      <c r="J28" s="19" t="s">
        <v>62</v>
      </c>
      <c r="K28" s="207" t="s">
        <v>231</v>
      </c>
      <c r="L28" s="7" t="s">
        <v>8</v>
      </c>
    </row>
    <row r="29" spans="2:12" ht="15.75" x14ac:dyDescent="0.25">
      <c r="B29" s="178">
        <v>41275</v>
      </c>
      <c r="C29" s="385"/>
      <c r="D29" s="289"/>
      <c r="E29" s="290"/>
      <c r="F29" s="85" t="e">
        <f>D29/E29</f>
        <v>#DIV/0!</v>
      </c>
      <c r="G29" s="356"/>
      <c r="H29" s="85" t="e">
        <f>F29/G29</f>
        <v>#DIV/0!</v>
      </c>
      <c r="I29" s="385"/>
      <c r="J29" s="289"/>
      <c r="K29" s="289"/>
      <c r="L29" s="86" t="e">
        <f>K29/G29</f>
        <v>#DIV/0!</v>
      </c>
    </row>
    <row r="30" spans="2:12" ht="15.75" x14ac:dyDescent="0.25">
      <c r="B30" s="179">
        <v>41306</v>
      </c>
      <c r="C30" s="386"/>
      <c r="D30" s="291"/>
      <c r="E30" s="292"/>
      <c r="F30" s="174" t="e">
        <f>D30/E30</f>
        <v>#DIV/0!</v>
      </c>
      <c r="G30" s="357"/>
      <c r="H30" s="174" t="e">
        <f>F30/G30</f>
        <v>#DIV/0!</v>
      </c>
      <c r="I30" s="386"/>
      <c r="J30" s="291"/>
      <c r="K30" s="291"/>
      <c r="L30" s="175" t="e">
        <f>K30/G30</f>
        <v>#DIV/0!</v>
      </c>
    </row>
    <row r="31" spans="2:12" ht="15.75" x14ac:dyDescent="0.25">
      <c r="B31" s="179">
        <v>41334</v>
      </c>
      <c r="C31" s="386"/>
      <c r="D31" s="291"/>
      <c r="E31" s="292"/>
      <c r="F31" s="174" t="e">
        <f>D31/E31</f>
        <v>#DIV/0!</v>
      </c>
      <c r="G31" s="357"/>
      <c r="H31" s="174" t="e">
        <f>F31/G31</f>
        <v>#DIV/0!</v>
      </c>
      <c r="I31" s="386"/>
      <c r="J31" s="291"/>
      <c r="K31" s="291"/>
      <c r="L31" s="175" t="e">
        <f>K31/G31</f>
        <v>#DIV/0!</v>
      </c>
    </row>
    <row r="32" spans="2:12" ht="15.75" x14ac:dyDescent="0.25">
      <c r="B32" s="179">
        <f>B31+31</f>
        <v>41365</v>
      </c>
      <c r="C32" s="386"/>
      <c r="D32" s="291"/>
      <c r="E32" s="292"/>
      <c r="F32" s="174" t="e">
        <f>D32/E32</f>
        <v>#DIV/0!</v>
      </c>
      <c r="G32" s="357"/>
      <c r="H32" s="174" t="e">
        <f>F32/G32</f>
        <v>#DIV/0!</v>
      </c>
      <c r="I32" s="386"/>
      <c r="J32" s="291"/>
      <c r="K32" s="291"/>
      <c r="L32" s="175" t="e">
        <f>K32/G32</f>
        <v>#DIV/0!</v>
      </c>
    </row>
    <row r="33" spans="2:12" ht="15.75" x14ac:dyDescent="0.25">
      <c r="B33" s="179">
        <f>B32+31</f>
        <v>41396</v>
      </c>
      <c r="C33" s="386"/>
      <c r="D33" s="291"/>
      <c r="E33" s="292"/>
      <c r="F33" s="174" t="e">
        <f>D33/E33</f>
        <v>#DIV/0!</v>
      </c>
      <c r="G33" s="357"/>
      <c r="H33" s="174" t="e">
        <f>F33/G33</f>
        <v>#DIV/0!</v>
      </c>
      <c r="I33" s="386"/>
      <c r="J33" s="291"/>
      <c r="K33" s="291"/>
      <c r="L33" s="175" t="e">
        <f>K33/G33</f>
        <v>#DIV/0!</v>
      </c>
    </row>
    <row r="34" spans="2:12" ht="15.75" x14ac:dyDescent="0.25">
      <c r="B34" s="179">
        <f>B33+31</f>
        <v>41427</v>
      </c>
      <c r="C34" s="386"/>
      <c r="D34" s="291"/>
      <c r="E34" s="292"/>
      <c r="F34" s="174" t="e">
        <f>D34/E34</f>
        <v>#DIV/0!</v>
      </c>
      <c r="G34" s="357"/>
      <c r="H34" s="174" t="e">
        <f>F34/G34</f>
        <v>#DIV/0!</v>
      </c>
      <c r="I34" s="386"/>
      <c r="J34" s="291"/>
      <c r="K34" s="291"/>
      <c r="L34" s="175" t="e">
        <f>K34/G34</f>
        <v>#DIV/0!</v>
      </c>
    </row>
    <row r="35" spans="2:12" ht="15.75" x14ac:dyDescent="0.25">
      <c r="B35" s="179">
        <f>B34+31</f>
        <v>41458</v>
      </c>
      <c r="C35" s="386"/>
      <c r="D35" s="291"/>
      <c r="E35" s="292"/>
      <c r="F35" s="174" t="e">
        <f>D35/E35</f>
        <v>#DIV/0!</v>
      </c>
      <c r="G35" s="357"/>
      <c r="H35" s="174" t="e">
        <f>F35/G35</f>
        <v>#DIV/0!</v>
      </c>
      <c r="I35" s="386"/>
      <c r="J35" s="291"/>
      <c r="K35" s="291"/>
      <c r="L35" s="175" t="e">
        <f>K35/G35</f>
        <v>#DIV/0!</v>
      </c>
    </row>
    <row r="36" spans="2:12" ht="15.75" x14ac:dyDescent="0.25">
      <c r="B36" s="179">
        <f>B35+31</f>
        <v>41489</v>
      </c>
      <c r="C36" s="386"/>
      <c r="D36" s="291"/>
      <c r="E36" s="292"/>
      <c r="F36" s="174" t="e">
        <f>D36/E36</f>
        <v>#DIV/0!</v>
      </c>
      <c r="G36" s="357"/>
      <c r="H36" s="174" t="e">
        <f>F36/G36</f>
        <v>#DIV/0!</v>
      </c>
      <c r="I36" s="386"/>
      <c r="J36" s="291"/>
      <c r="K36" s="291"/>
      <c r="L36" s="175" t="e">
        <f>K36/G36</f>
        <v>#DIV/0!</v>
      </c>
    </row>
    <row r="37" spans="2:12" ht="15.75" x14ac:dyDescent="0.25">
      <c r="B37" s="179">
        <f>B36+31</f>
        <v>41520</v>
      </c>
      <c r="C37" s="386"/>
      <c r="D37" s="291"/>
      <c r="E37" s="292"/>
      <c r="F37" s="174" t="e">
        <f>D37/E37</f>
        <v>#DIV/0!</v>
      </c>
      <c r="G37" s="357"/>
      <c r="H37" s="174" t="e">
        <f>F37/G37</f>
        <v>#DIV/0!</v>
      </c>
      <c r="I37" s="386"/>
      <c r="J37" s="291"/>
      <c r="K37" s="291"/>
      <c r="L37" s="175" t="e">
        <f>K37/G37</f>
        <v>#DIV/0!</v>
      </c>
    </row>
    <row r="38" spans="2:12" ht="15.75" x14ac:dyDescent="0.25">
      <c r="B38" s="179">
        <f>B37+31</f>
        <v>41551</v>
      </c>
      <c r="C38" s="386"/>
      <c r="D38" s="291"/>
      <c r="E38" s="292"/>
      <c r="F38" s="174" t="e">
        <f>D38/E38</f>
        <v>#DIV/0!</v>
      </c>
      <c r="G38" s="357"/>
      <c r="H38" s="174" t="e">
        <f>F38/G38</f>
        <v>#DIV/0!</v>
      </c>
      <c r="I38" s="386"/>
      <c r="J38" s="291"/>
      <c r="K38" s="291"/>
      <c r="L38" s="175" t="e">
        <f>K38/G38</f>
        <v>#DIV/0!</v>
      </c>
    </row>
    <row r="39" spans="2:12" ht="15.75" x14ac:dyDescent="0.25">
      <c r="B39" s="179">
        <f>B38+31</f>
        <v>41582</v>
      </c>
      <c r="C39" s="386"/>
      <c r="D39" s="291"/>
      <c r="E39" s="292"/>
      <c r="F39" s="174" t="e">
        <f>D39/E39</f>
        <v>#DIV/0!</v>
      </c>
      <c r="G39" s="357"/>
      <c r="H39" s="174" t="e">
        <f>F39/G39</f>
        <v>#DIV/0!</v>
      </c>
      <c r="I39" s="386"/>
      <c r="J39" s="291"/>
      <c r="K39" s="291"/>
      <c r="L39" s="175" t="e">
        <f>K39/G39</f>
        <v>#DIV/0!</v>
      </c>
    </row>
    <row r="40" spans="2:12" ht="16.5" thickBot="1" x14ac:dyDescent="0.3">
      <c r="B40" s="181">
        <f>B39+31</f>
        <v>41613</v>
      </c>
      <c r="C40" s="387"/>
      <c r="D40" s="293"/>
      <c r="E40" s="294"/>
      <c r="F40" s="182" t="e">
        <f>D40/E40</f>
        <v>#DIV/0!</v>
      </c>
      <c r="G40" s="358"/>
      <c r="H40" s="182" t="e">
        <f>F40/G40</f>
        <v>#DIV/0!</v>
      </c>
      <c r="I40" s="387"/>
      <c r="J40" s="293"/>
      <c r="K40" s="293"/>
      <c r="L40" s="183" t="e">
        <f>K40/G40</f>
        <v>#DIV/0!</v>
      </c>
    </row>
    <row r="41" spans="2:12" ht="15.75" x14ac:dyDescent="0.25">
      <c r="B41" s="178">
        <f>B40+31</f>
        <v>41644</v>
      </c>
      <c r="C41" s="385"/>
      <c r="D41" s="289"/>
      <c r="E41" s="290"/>
      <c r="F41" s="85" t="e">
        <f>D41/E41</f>
        <v>#DIV/0!</v>
      </c>
      <c r="G41" s="356"/>
      <c r="H41" s="85" t="e">
        <f>F41/G41</f>
        <v>#DIV/0!</v>
      </c>
      <c r="I41" s="385"/>
      <c r="J41" s="289"/>
      <c r="K41" s="289"/>
      <c r="L41" s="86" t="e">
        <f>K41/G41</f>
        <v>#DIV/0!</v>
      </c>
    </row>
    <row r="42" spans="2:12" ht="15.75" x14ac:dyDescent="0.25">
      <c r="B42" s="179">
        <f>B41+31</f>
        <v>41675</v>
      </c>
      <c r="C42" s="386"/>
      <c r="D42" s="291"/>
      <c r="E42" s="292"/>
      <c r="F42" s="174" t="e">
        <f>D42/E42</f>
        <v>#DIV/0!</v>
      </c>
      <c r="G42" s="357"/>
      <c r="H42" s="174" t="e">
        <f>F42/G42</f>
        <v>#DIV/0!</v>
      </c>
      <c r="I42" s="386"/>
      <c r="J42" s="291"/>
      <c r="K42" s="291"/>
      <c r="L42" s="175" t="e">
        <f>K42/G42</f>
        <v>#DIV/0!</v>
      </c>
    </row>
    <row r="43" spans="2:12" ht="15.75" x14ac:dyDescent="0.25">
      <c r="B43" s="179">
        <f>B42+31</f>
        <v>41706</v>
      </c>
      <c r="C43" s="386"/>
      <c r="D43" s="291"/>
      <c r="E43" s="292"/>
      <c r="F43" s="174" t="e">
        <f>D43/E43</f>
        <v>#DIV/0!</v>
      </c>
      <c r="G43" s="357"/>
      <c r="H43" s="174" t="e">
        <f>F43/G43</f>
        <v>#DIV/0!</v>
      </c>
      <c r="I43" s="386"/>
      <c r="J43" s="291"/>
      <c r="K43" s="291"/>
      <c r="L43" s="175" t="e">
        <f>K43/G43</f>
        <v>#DIV/0!</v>
      </c>
    </row>
    <row r="44" spans="2:12" ht="15.75" x14ac:dyDescent="0.25">
      <c r="B44" s="179">
        <f>B43+31</f>
        <v>41737</v>
      </c>
      <c r="C44" s="386"/>
      <c r="D44" s="291"/>
      <c r="E44" s="292"/>
      <c r="F44" s="174" t="e">
        <f>D44/E44</f>
        <v>#DIV/0!</v>
      </c>
      <c r="G44" s="357"/>
      <c r="H44" s="174" t="e">
        <f>F44/G44</f>
        <v>#DIV/0!</v>
      </c>
      <c r="I44" s="386"/>
      <c r="J44" s="291"/>
      <c r="K44" s="291"/>
      <c r="L44" s="175" t="e">
        <f>K44/G44</f>
        <v>#DIV/0!</v>
      </c>
    </row>
    <row r="45" spans="2:12" ht="15.75" x14ac:dyDescent="0.25">
      <c r="B45" s="179">
        <f>B44+31</f>
        <v>41768</v>
      </c>
      <c r="C45" s="386"/>
      <c r="D45" s="291"/>
      <c r="E45" s="292"/>
      <c r="F45" s="174" t="e">
        <f>D45/E45</f>
        <v>#DIV/0!</v>
      </c>
      <c r="G45" s="357"/>
      <c r="H45" s="174" t="e">
        <f>F45/G45</f>
        <v>#DIV/0!</v>
      </c>
      <c r="I45" s="386"/>
      <c r="J45" s="291"/>
      <c r="K45" s="291"/>
      <c r="L45" s="175" t="e">
        <f>K45/G45</f>
        <v>#DIV/0!</v>
      </c>
    </row>
    <row r="46" spans="2:12" ht="15.75" x14ac:dyDescent="0.25">
      <c r="B46" s="179">
        <f>B45+31</f>
        <v>41799</v>
      </c>
      <c r="C46" s="386"/>
      <c r="D46" s="291"/>
      <c r="E46" s="292"/>
      <c r="F46" s="174" t="e">
        <f>D46/E46</f>
        <v>#DIV/0!</v>
      </c>
      <c r="G46" s="357"/>
      <c r="H46" s="174" t="e">
        <f>F46/G46</f>
        <v>#DIV/0!</v>
      </c>
      <c r="I46" s="386"/>
      <c r="J46" s="291"/>
      <c r="K46" s="291"/>
      <c r="L46" s="175" t="e">
        <f>K46/G46</f>
        <v>#DIV/0!</v>
      </c>
    </row>
    <row r="47" spans="2:12" ht="15.75" x14ac:dyDescent="0.25">
      <c r="B47" s="179">
        <f>B46+31</f>
        <v>41830</v>
      </c>
      <c r="C47" s="386"/>
      <c r="D47" s="291"/>
      <c r="E47" s="292"/>
      <c r="F47" s="174" t="e">
        <f>D47/E47</f>
        <v>#DIV/0!</v>
      </c>
      <c r="G47" s="357"/>
      <c r="H47" s="174" t="e">
        <f>F47/G47</f>
        <v>#DIV/0!</v>
      </c>
      <c r="I47" s="386"/>
      <c r="J47" s="291"/>
      <c r="K47" s="291"/>
      <c r="L47" s="175" t="e">
        <f>K47/G47</f>
        <v>#DIV/0!</v>
      </c>
    </row>
    <row r="48" spans="2:12" ht="15.75" x14ac:dyDescent="0.25">
      <c r="B48" s="179">
        <f>B47+31</f>
        <v>41861</v>
      </c>
      <c r="C48" s="386"/>
      <c r="D48" s="291"/>
      <c r="E48" s="292"/>
      <c r="F48" s="174" t="e">
        <f>D48/E48</f>
        <v>#DIV/0!</v>
      </c>
      <c r="G48" s="357"/>
      <c r="H48" s="174" t="e">
        <f>F48/G48</f>
        <v>#DIV/0!</v>
      </c>
      <c r="I48" s="386"/>
      <c r="J48" s="291"/>
      <c r="K48" s="291"/>
      <c r="L48" s="175" t="e">
        <f>K48/G48</f>
        <v>#DIV/0!</v>
      </c>
    </row>
    <row r="49" spans="2:12" ht="15.75" x14ac:dyDescent="0.25">
      <c r="B49" s="179">
        <f>B48+31</f>
        <v>41892</v>
      </c>
      <c r="C49" s="386"/>
      <c r="D49" s="291"/>
      <c r="E49" s="292"/>
      <c r="F49" s="174" t="e">
        <f>D49/E49</f>
        <v>#DIV/0!</v>
      </c>
      <c r="G49" s="357"/>
      <c r="H49" s="174" t="e">
        <f>F49/G49</f>
        <v>#DIV/0!</v>
      </c>
      <c r="I49" s="386"/>
      <c r="J49" s="291"/>
      <c r="K49" s="291"/>
      <c r="L49" s="175" t="e">
        <f>K49/G49</f>
        <v>#DIV/0!</v>
      </c>
    </row>
    <row r="50" spans="2:12" ht="15.75" x14ac:dyDescent="0.25">
      <c r="B50" s="179">
        <f>B49+31</f>
        <v>41923</v>
      </c>
      <c r="C50" s="386"/>
      <c r="D50" s="291"/>
      <c r="E50" s="292"/>
      <c r="F50" s="174" t="e">
        <f>D50/E50</f>
        <v>#DIV/0!</v>
      </c>
      <c r="G50" s="357"/>
      <c r="H50" s="174" t="e">
        <f>F50/G50</f>
        <v>#DIV/0!</v>
      </c>
      <c r="I50" s="386"/>
      <c r="J50" s="291"/>
      <c r="K50" s="291"/>
      <c r="L50" s="175" t="e">
        <f>K50/G50</f>
        <v>#DIV/0!</v>
      </c>
    </row>
    <row r="51" spans="2:12" ht="15.75" x14ac:dyDescent="0.25">
      <c r="B51" s="179">
        <f>B50+31</f>
        <v>41954</v>
      </c>
      <c r="C51" s="386"/>
      <c r="D51" s="291"/>
      <c r="E51" s="292"/>
      <c r="F51" s="174" t="e">
        <f>D51/E51</f>
        <v>#DIV/0!</v>
      </c>
      <c r="G51" s="357"/>
      <c r="H51" s="174" t="e">
        <f>F51/G51</f>
        <v>#DIV/0!</v>
      </c>
      <c r="I51" s="386"/>
      <c r="J51" s="291"/>
      <c r="K51" s="291"/>
      <c r="L51" s="175" t="e">
        <f>K51/G51</f>
        <v>#DIV/0!</v>
      </c>
    </row>
    <row r="52" spans="2:12" ht="16.5" thickBot="1" x14ac:dyDescent="0.3">
      <c r="B52" s="180">
        <f>B51+31</f>
        <v>41985</v>
      </c>
      <c r="C52" s="388"/>
      <c r="D52" s="295"/>
      <c r="E52" s="296"/>
      <c r="F52" s="176" t="e">
        <f>D52/E52</f>
        <v>#DIV/0!</v>
      </c>
      <c r="G52" s="359"/>
      <c r="H52" s="176" t="e">
        <f>F52/G52</f>
        <v>#DIV/0!</v>
      </c>
      <c r="I52" s="387"/>
      <c r="J52" s="295"/>
      <c r="K52" s="295"/>
      <c r="L52" s="177" t="e">
        <f>K52/G52</f>
        <v>#DIV/0!</v>
      </c>
    </row>
    <row r="53" spans="2:12" ht="15.75" x14ac:dyDescent="0.25">
      <c r="B53" s="178">
        <f>B52+31</f>
        <v>42016</v>
      </c>
      <c r="C53" s="385"/>
      <c r="D53" s="289"/>
      <c r="E53" s="290"/>
      <c r="F53" s="85" t="e">
        <f>D53/E53</f>
        <v>#DIV/0!</v>
      </c>
      <c r="G53" s="356"/>
      <c r="H53" s="85" t="e">
        <f>F53/G53</f>
        <v>#DIV/0!</v>
      </c>
      <c r="I53" s="385"/>
      <c r="J53" s="289"/>
      <c r="K53" s="289"/>
      <c r="L53" s="86" t="e">
        <f>K53/G53</f>
        <v>#DIV/0!</v>
      </c>
    </row>
    <row r="54" spans="2:12" ht="15.75" x14ac:dyDescent="0.25">
      <c r="B54" s="179">
        <f>B53+31</f>
        <v>42047</v>
      </c>
      <c r="C54" s="386"/>
      <c r="D54" s="291"/>
      <c r="E54" s="292"/>
      <c r="F54" s="174" t="e">
        <f>D54/E54</f>
        <v>#DIV/0!</v>
      </c>
      <c r="G54" s="357"/>
      <c r="H54" s="174" t="e">
        <f>F54/G54</f>
        <v>#DIV/0!</v>
      </c>
      <c r="I54" s="386"/>
      <c r="J54" s="291"/>
      <c r="K54" s="291"/>
      <c r="L54" s="175" t="e">
        <f>K54/G54</f>
        <v>#DIV/0!</v>
      </c>
    </row>
    <row r="55" spans="2:12" ht="15.75" x14ac:dyDescent="0.25">
      <c r="B55" s="179">
        <f>B54+31</f>
        <v>42078</v>
      </c>
      <c r="C55" s="386"/>
      <c r="D55" s="291"/>
      <c r="E55" s="292"/>
      <c r="F55" s="174" t="e">
        <f>D55/E55</f>
        <v>#DIV/0!</v>
      </c>
      <c r="G55" s="357"/>
      <c r="H55" s="174" t="e">
        <f>F55/G55</f>
        <v>#DIV/0!</v>
      </c>
      <c r="I55" s="386"/>
      <c r="J55" s="291"/>
      <c r="K55" s="291"/>
      <c r="L55" s="175" t="e">
        <f>K55/G55</f>
        <v>#DIV/0!</v>
      </c>
    </row>
    <row r="56" spans="2:12" ht="15.75" x14ac:dyDescent="0.25">
      <c r="B56" s="179">
        <f>B55+31</f>
        <v>42109</v>
      </c>
      <c r="C56" s="386"/>
      <c r="D56" s="291"/>
      <c r="E56" s="292"/>
      <c r="F56" s="174" t="e">
        <f>D56/E56</f>
        <v>#DIV/0!</v>
      </c>
      <c r="G56" s="357"/>
      <c r="H56" s="174" t="e">
        <f>F56/G56</f>
        <v>#DIV/0!</v>
      </c>
      <c r="I56" s="386"/>
      <c r="J56" s="291"/>
      <c r="K56" s="291"/>
      <c r="L56" s="175" t="e">
        <f>K56/G56</f>
        <v>#DIV/0!</v>
      </c>
    </row>
    <row r="57" spans="2:12" ht="15.75" x14ac:dyDescent="0.25">
      <c r="B57" s="179">
        <f>B56+31</f>
        <v>42140</v>
      </c>
      <c r="C57" s="386"/>
      <c r="D57" s="291"/>
      <c r="E57" s="292"/>
      <c r="F57" s="174" t="e">
        <f>D57/E57</f>
        <v>#DIV/0!</v>
      </c>
      <c r="G57" s="357"/>
      <c r="H57" s="174" t="e">
        <f>F57/G57</f>
        <v>#DIV/0!</v>
      </c>
      <c r="I57" s="386"/>
      <c r="J57" s="291"/>
      <c r="K57" s="291"/>
      <c r="L57" s="175" t="e">
        <f>K57/G57</f>
        <v>#DIV/0!</v>
      </c>
    </row>
    <row r="58" spans="2:12" ht="15.75" x14ac:dyDescent="0.25">
      <c r="B58" s="179">
        <f>B57+31</f>
        <v>42171</v>
      </c>
      <c r="C58" s="386"/>
      <c r="D58" s="291"/>
      <c r="E58" s="292"/>
      <c r="F58" s="174" t="e">
        <f>D58/E58</f>
        <v>#DIV/0!</v>
      </c>
      <c r="G58" s="357"/>
      <c r="H58" s="174" t="e">
        <f>F58/G58</f>
        <v>#DIV/0!</v>
      </c>
      <c r="I58" s="386"/>
      <c r="J58" s="291"/>
      <c r="K58" s="291"/>
      <c r="L58" s="175" t="e">
        <f>K58/G58</f>
        <v>#DIV/0!</v>
      </c>
    </row>
    <row r="59" spans="2:12" ht="15.75" x14ac:dyDescent="0.25">
      <c r="B59" s="179">
        <f>B58+31</f>
        <v>42202</v>
      </c>
      <c r="C59" s="386"/>
      <c r="D59" s="291"/>
      <c r="E59" s="292"/>
      <c r="F59" s="174" t="e">
        <f>D59/E59</f>
        <v>#DIV/0!</v>
      </c>
      <c r="G59" s="357"/>
      <c r="H59" s="174" t="e">
        <f>F59/G59</f>
        <v>#DIV/0!</v>
      </c>
      <c r="I59" s="386"/>
      <c r="J59" s="291"/>
      <c r="K59" s="291"/>
      <c r="L59" s="175" t="e">
        <f>K59/G59</f>
        <v>#DIV/0!</v>
      </c>
    </row>
    <row r="60" spans="2:12" ht="15.75" x14ac:dyDescent="0.25">
      <c r="B60" s="179">
        <f>B59+31</f>
        <v>42233</v>
      </c>
      <c r="C60" s="386"/>
      <c r="D60" s="291"/>
      <c r="E60" s="292"/>
      <c r="F60" s="174" t="e">
        <f>D60/E60</f>
        <v>#DIV/0!</v>
      </c>
      <c r="G60" s="357"/>
      <c r="H60" s="174" t="e">
        <f>F60/G60</f>
        <v>#DIV/0!</v>
      </c>
      <c r="I60" s="386"/>
      <c r="J60" s="291"/>
      <c r="K60" s="291"/>
      <c r="L60" s="175" t="e">
        <f>K60/G60</f>
        <v>#DIV/0!</v>
      </c>
    </row>
    <row r="61" spans="2:12" ht="15.75" x14ac:dyDescent="0.25">
      <c r="B61" s="179">
        <f>B60+31</f>
        <v>42264</v>
      </c>
      <c r="C61" s="386"/>
      <c r="D61" s="291"/>
      <c r="E61" s="292"/>
      <c r="F61" s="174" t="e">
        <f>D61/E61</f>
        <v>#DIV/0!</v>
      </c>
      <c r="G61" s="357"/>
      <c r="H61" s="174" t="e">
        <f>F61/G61</f>
        <v>#DIV/0!</v>
      </c>
      <c r="I61" s="386"/>
      <c r="J61" s="291"/>
      <c r="K61" s="291"/>
      <c r="L61" s="175" t="e">
        <f>K61/G61</f>
        <v>#DIV/0!</v>
      </c>
    </row>
    <row r="62" spans="2:12" ht="15.75" x14ac:dyDescent="0.25">
      <c r="B62" s="179">
        <f>B61+31</f>
        <v>42295</v>
      </c>
      <c r="C62" s="386"/>
      <c r="D62" s="291"/>
      <c r="E62" s="292"/>
      <c r="F62" s="174" t="e">
        <f>D62/E62</f>
        <v>#DIV/0!</v>
      </c>
      <c r="G62" s="357"/>
      <c r="H62" s="174" t="e">
        <f>F62/G62</f>
        <v>#DIV/0!</v>
      </c>
      <c r="I62" s="386"/>
      <c r="J62" s="291"/>
      <c r="K62" s="291"/>
      <c r="L62" s="175" t="e">
        <f>K62/G62</f>
        <v>#DIV/0!</v>
      </c>
    </row>
    <row r="63" spans="2:12" ht="15.75" x14ac:dyDescent="0.25">
      <c r="B63" s="179">
        <f>B62+31</f>
        <v>42326</v>
      </c>
      <c r="C63" s="386"/>
      <c r="D63" s="291"/>
      <c r="E63" s="292"/>
      <c r="F63" s="174" t="e">
        <f>D63/E63</f>
        <v>#DIV/0!</v>
      </c>
      <c r="G63" s="357"/>
      <c r="H63" s="174" t="e">
        <f>F63/G63</f>
        <v>#DIV/0!</v>
      </c>
      <c r="I63" s="386"/>
      <c r="J63" s="291"/>
      <c r="K63" s="291"/>
      <c r="L63" s="175" t="e">
        <f>K63/G63</f>
        <v>#DIV/0!</v>
      </c>
    </row>
    <row r="64" spans="2:12" ht="16.5" thickBot="1" x14ac:dyDescent="0.3">
      <c r="B64" s="180">
        <f>B63+31</f>
        <v>42357</v>
      </c>
      <c r="C64" s="388"/>
      <c r="D64" s="295"/>
      <c r="E64" s="296"/>
      <c r="F64" s="176" t="e">
        <f>D64/E64</f>
        <v>#DIV/0!</v>
      </c>
      <c r="G64" s="359"/>
      <c r="H64" s="176" t="e">
        <f>F64/G64</f>
        <v>#DIV/0!</v>
      </c>
      <c r="I64" s="388"/>
      <c r="J64" s="295"/>
      <c r="K64" s="295"/>
      <c r="L64" s="177" t="e">
        <f>K64/G64</f>
        <v>#DIV/0!</v>
      </c>
    </row>
    <row r="65" spans="2:12" x14ac:dyDescent="0.25">
      <c r="B65" s="4" t="s">
        <v>37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</row>
    <row r="66" spans="2:12" x14ac:dyDescent="0.25">
      <c r="B66" s="4" t="s">
        <v>53</v>
      </c>
      <c r="C66" s="94"/>
      <c r="D66" s="94"/>
      <c r="E66" s="94"/>
      <c r="F66" s="94"/>
      <c r="G66" s="94"/>
      <c r="H66" s="94"/>
      <c r="I66" s="94"/>
      <c r="J66" s="94"/>
      <c r="K66" s="94"/>
      <c r="L66" s="94"/>
    </row>
  </sheetData>
  <sheetProtection algorithmName="SHA-512" hashValue="RVLQ5qu61uq5pSAMbGBQBo4ePpTDtnUUZcYQptJF44kwLpIFiEP6K3moN72U9Rp37d2NfYggaUS/eA5v5yq1XQ==" saltValue="wJfQQQsmH7jdDI2k4vCZYg==" spinCount="100000" sheet="1" objects="1" scenarios="1"/>
  <mergeCells count="15">
    <mergeCell ref="C53:C64"/>
    <mergeCell ref="I53:I64"/>
    <mergeCell ref="B20:C20"/>
    <mergeCell ref="B21:C21"/>
    <mergeCell ref="B22:C22"/>
    <mergeCell ref="C29:C40"/>
    <mergeCell ref="I29:I40"/>
    <mergeCell ref="C41:C52"/>
    <mergeCell ref="I41:I52"/>
    <mergeCell ref="B14:C14"/>
    <mergeCell ref="B15:C15"/>
    <mergeCell ref="B16:C16"/>
    <mergeCell ref="B17:C17"/>
    <mergeCell ref="B18:C18"/>
    <mergeCell ref="B19:C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94"/>
  <sheetViews>
    <sheetView zoomScaleNormal="100" workbookViewId="0">
      <selection activeCell="F15" sqref="F15"/>
    </sheetView>
  </sheetViews>
  <sheetFormatPr defaultRowHeight="15" x14ac:dyDescent="0.25"/>
  <cols>
    <col min="2" max="2" width="104.42578125" customWidth="1"/>
    <col min="3" max="3" width="14.85546875" customWidth="1"/>
    <col min="4" max="4" width="14.140625" customWidth="1"/>
    <col min="5" max="5" width="14" customWidth="1"/>
    <col min="6" max="6" width="16.7109375" customWidth="1"/>
    <col min="7" max="7" width="23" customWidth="1"/>
    <col min="8" max="8" width="61" customWidth="1"/>
    <col min="9" max="10" width="12.7109375" customWidth="1"/>
    <col min="11" max="11" width="14.5703125" bestFit="1" customWidth="1"/>
    <col min="12" max="12" width="13.7109375" bestFit="1" customWidth="1"/>
    <col min="13" max="13" width="21" customWidth="1"/>
  </cols>
  <sheetData>
    <row r="1" spans="2:13" ht="26.25" x14ac:dyDescent="0.25">
      <c r="B1" s="17" t="s">
        <v>194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2:13" ht="22.5" customHeight="1" x14ac:dyDescent="0.25">
      <c r="B2" s="17" t="s">
        <v>317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x14ac:dyDescent="0.25">
      <c r="D3" s="192"/>
    </row>
    <row r="4" spans="2:13" ht="19.5" customHeight="1" x14ac:dyDescent="0.4">
      <c r="B4" s="61" t="s">
        <v>254</v>
      </c>
      <c r="C4" s="16"/>
      <c r="D4" s="193"/>
    </row>
    <row r="5" spans="2:13" ht="15.75" thickBot="1" x14ac:dyDescent="0.3">
      <c r="D5" s="192"/>
    </row>
    <row r="6" spans="2:13" ht="21" x14ac:dyDescent="0.25">
      <c r="B6" s="138" t="s">
        <v>344</v>
      </c>
      <c r="C6" s="313"/>
      <c r="D6" s="194" t="s">
        <v>349</v>
      </c>
      <c r="H6" s="95" t="s">
        <v>320</v>
      </c>
      <c r="I6" s="94"/>
      <c r="J6" s="94"/>
      <c r="K6" s="94"/>
      <c r="L6" s="94"/>
      <c r="M6" s="94"/>
    </row>
    <row r="7" spans="2:13" ht="16.5" thickBot="1" x14ac:dyDescent="0.3">
      <c r="B7" s="75" t="s">
        <v>354</v>
      </c>
      <c r="C7" s="310"/>
      <c r="D7" s="194"/>
      <c r="H7" s="230"/>
      <c r="I7" s="230"/>
      <c r="J7" s="230"/>
      <c r="K7" s="230"/>
      <c r="L7" s="230"/>
      <c r="M7" s="230"/>
    </row>
    <row r="8" spans="2:13" ht="16.5" thickBot="1" x14ac:dyDescent="0.3">
      <c r="B8" s="75" t="s">
        <v>302</v>
      </c>
      <c r="C8" s="251">
        <f>C6*C7</f>
        <v>0</v>
      </c>
      <c r="D8" s="194"/>
      <c r="H8" s="231"/>
      <c r="I8" s="231" t="s">
        <v>321</v>
      </c>
      <c r="J8" s="232" t="s">
        <v>322</v>
      </c>
      <c r="K8" s="231" t="s">
        <v>323</v>
      </c>
      <c r="L8" s="232" t="s">
        <v>324</v>
      </c>
      <c r="M8" s="231" t="s">
        <v>325</v>
      </c>
    </row>
    <row r="9" spans="2:13" ht="15.75" x14ac:dyDescent="0.25">
      <c r="B9" s="139" t="s">
        <v>59</v>
      </c>
      <c r="C9" s="307"/>
      <c r="D9" s="194" t="s">
        <v>241</v>
      </c>
      <c r="H9" s="8" t="s">
        <v>326</v>
      </c>
      <c r="I9" s="297"/>
      <c r="J9" s="298"/>
      <c r="K9" s="298"/>
      <c r="L9" s="298"/>
      <c r="M9" s="233">
        <f>SUM(I9:L9)</f>
        <v>0</v>
      </c>
    </row>
    <row r="10" spans="2:13" ht="15.75" x14ac:dyDescent="0.25">
      <c r="B10" s="75" t="s">
        <v>41</v>
      </c>
      <c r="C10" s="310"/>
      <c r="D10" s="194" t="s">
        <v>305</v>
      </c>
      <c r="H10" s="8" t="s">
        <v>327</v>
      </c>
      <c r="I10" s="234" t="e">
        <f>I9/$M9</f>
        <v>#DIV/0!</v>
      </c>
      <c r="J10" s="353" t="e">
        <f t="shared" ref="J10:L10" si="0">J9/$M9</f>
        <v>#DIV/0!</v>
      </c>
      <c r="K10" s="353" t="e">
        <f t="shared" si="0"/>
        <v>#DIV/0!</v>
      </c>
      <c r="L10" s="353" t="e">
        <f t="shared" si="0"/>
        <v>#DIV/0!</v>
      </c>
      <c r="M10" s="235" t="e">
        <f>SUM(I10:L10)</f>
        <v>#DIV/0!</v>
      </c>
    </row>
    <row r="11" spans="2:13" ht="15.75" x14ac:dyDescent="0.25">
      <c r="B11" s="75" t="s">
        <v>42</v>
      </c>
      <c r="C11" s="199">
        <f>PRODUCT(C12:C15)</f>
        <v>0</v>
      </c>
      <c r="H11" s="8" t="s">
        <v>328</v>
      </c>
      <c r="I11" s="236">
        <f>$C$16</f>
        <v>0</v>
      </c>
      <c r="J11" s="354">
        <f t="shared" ref="J11:M11" si="1">$C$16</f>
        <v>0</v>
      </c>
      <c r="K11" s="354">
        <f t="shared" si="1"/>
        <v>0</v>
      </c>
      <c r="L11" s="354">
        <f t="shared" si="1"/>
        <v>0</v>
      </c>
      <c r="M11" s="351">
        <f t="shared" si="1"/>
        <v>0</v>
      </c>
    </row>
    <row r="12" spans="2:13" ht="15.75" x14ac:dyDescent="0.25">
      <c r="B12" s="75" t="s">
        <v>209</v>
      </c>
      <c r="C12" s="310"/>
      <c r="H12" s="8" t="s">
        <v>329</v>
      </c>
      <c r="I12" s="299">
        <f>0</f>
        <v>0</v>
      </c>
      <c r="J12" s="300">
        <f>3</f>
        <v>3</v>
      </c>
      <c r="K12" s="300">
        <f>6</f>
        <v>6</v>
      </c>
      <c r="L12" s="300">
        <f>9</f>
        <v>9</v>
      </c>
      <c r="M12" s="237" t="e">
        <f>SUMPRODUCT(I10:L10,I12:L12)</f>
        <v>#DIV/0!</v>
      </c>
    </row>
    <row r="13" spans="2:13" ht="15.75" x14ac:dyDescent="0.25">
      <c r="B13" s="75" t="s">
        <v>207</v>
      </c>
      <c r="C13" s="310"/>
      <c r="D13" s="192"/>
      <c r="H13" s="8" t="s">
        <v>330</v>
      </c>
      <c r="I13" s="238">
        <f>'I Data'!$F$42</f>
        <v>0</v>
      </c>
      <c r="J13" s="355">
        <f>'I Data'!$F$42</f>
        <v>0</v>
      </c>
      <c r="K13" s="355">
        <f>'I Data'!$F$42</f>
        <v>0</v>
      </c>
      <c r="L13" s="355">
        <f>'I Data'!$F$42</f>
        <v>0</v>
      </c>
      <c r="M13" s="352">
        <f>'I Data'!$F$42</f>
        <v>0</v>
      </c>
    </row>
    <row r="14" spans="2:13" ht="16.5" thickBot="1" x14ac:dyDescent="0.3">
      <c r="B14" s="75" t="s">
        <v>334</v>
      </c>
      <c r="C14" s="310"/>
      <c r="D14" s="194"/>
      <c r="H14" s="9" t="s">
        <v>331</v>
      </c>
      <c r="I14" s="252">
        <f>I11*(1+I13)^(I12/12)</f>
        <v>0</v>
      </c>
      <c r="J14" s="239">
        <f>J11*(1+J13)^(J12/12)</f>
        <v>0</v>
      </c>
      <c r="K14" s="239">
        <f>K11*(1+K13)^(K12/12)</f>
        <v>0</v>
      </c>
      <c r="L14" s="239">
        <f>L11*(1+L13)^(L12/12)</f>
        <v>0</v>
      </c>
      <c r="M14" s="240">
        <f>IF(M9=0,0,SUMPRODUCT(I14:L14,I10:L10))</f>
        <v>0</v>
      </c>
    </row>
    <row r="15" spans="2:13" ht="15.75" x14ac:dyDescent="0.25">
      <c r="B15" s="75" t="s">
        <v>208</v>
      </c>
      <c r="C15" s="310"/>
      <c r="D15" s="192"/>
    </row>
    <row r="16" spans="2:13" ht="15.75" x14ac:dyDescent="0.25">
      <c r="B16" s="75" t="s">
        <v>347</v>
      </c>
      <c r="C16" s="201">
        <f>C8*C10*C11</f>
        <v>0</v>
      </c>
      <c r="D16" s="192" t="s">
        <v>345</v>
      </c>
    </row>
    <row r="17" spans="2:4" s="94" customFormat="1" ht="15.75" x14ac:dyDescent="0.25">
      <c r="B17" s="75" t="s">
        <v>348</v>
      </c>
      <c r="C17" s="201">
        <f>Total_Single_Risk_Pool</f>
        <v>0</v>
      </c>
      <c r="D17" s="192" t="s">
        <v>346</v>
      </c>
    </row>
    <row r="18" spans="2:4" ht="15.75" x14ac:dyDescent="0.25">
      <c r="B18" s="75" t="s">
        <v>303</v>
      </c>
      <c r="C18" s="306"/>
      <c r="D18" s="192" t="s">
        <v>232</v>
      </c>
    </row>
    <row r="19" spans="2:4" ht="15.75" x14ac:dyDescent="0.25">
      <c r="B19" s="75" t="s">
        <v>210</v>
      </c>
      <c r="C19" s="350">
        <f>IF(C17=0, C16*C18, C17*C18)</f>
        <v>0</v>
      </c>
      <c r="D19" s="195"/>
    </row>
    <row r="20" spans="2:4" ht="15.75" x14ac:dyDescent="0.25">
      <c r="B20" s="139" t="s">
        <v>58</v>
      </c>
      <c r="C20" s="200"/>
    </row>
    <row r="21" spans="2:4" ht="15.75" x14ac:dyDescent="0.25">
      <c r="B21" s="75" t="s">
        <v>299</v>
      </c>
      <c r="C21" s="308"/>
    </row>
    <row r="22" spans="2:4" ht="15.75" x14ac:dyDescent="0.25">
      <c r="B22" s="75" t="s">
        <v>300</v>
      </c>
      <c r="C22" s="308"/>
    </row>
    <row r="23" spans="2:4" ht="15.75" x14ac:dyDescent="0.25">
      <c r="B23" s="75"/>
      <c r="C23" s="200"/>
      <c r="D23" s="192"/>
    </row>
    <row r="24" spans="2:4" ht="15.75" x14ac:dyDescent="0.25">
      <c r="B24" s="75" t="s">
        <v>211</v>
      </c>
      <c r="C24" s="198">
        <f>C19+C21+C22</f>
        <v>0</v>
      </c>
      <c r="D24" s="192"/>
    </row>
    <row r="25" spans="2:4" ht="15.75" x14ac:dyDescent="0.25">
      <c r="B25" s="76"/>
      <c r="C25" s="200"/>
      <c r="D25" s="192"/>
    </row>
    <row r="26" spans="2:4" ht="15.75" x14ac:dyDescent="0.25">
      <c r="B26" s="75" t="s">
        <v>242</v>
      </c>
      <c r="C26" s="198" t="e">
        <f>C24/C18</f>
        <v>#DIV/0!</v>
      </c>
      <c r="D26" s="192" t="s">
        <v>250</v>
      </c>
    </row>
    <row r="27" spans="2:4" ht="15.75" x14ac:dyDescent="0.25">
      <c r="B27" s="76"/>
      <c r="C27" s="200"/>
      <c r="D27" s="192"/>
    </row>
    <row r="28" spans="2:4" ht="15.75" x14ac:dyDescent="0.25">
      <c r="B28" s="74" t="s">
        <v>304</v>
      </c>
      <c r="C28" s="308"/>
      <c r="D28" s="192"/>
    </row>
    <row r="29" spans="2:4" ht="15.75" x14ac:dyDescent="0.25">
      <c r="B29" s="74"/>
      <c r="C29" s="200"/>
    </row>
    <row r="30" spans="2:4" ht="15.75" x14ac:dyDescent="0.25">
      <c r="B30" s="74" t="s">
        <v>217</v>
      </c>
      <c r="C30" s="198">
        <f>C24+(C28*C18)</f>
        <v>0</v>
      </c>
      <c r="D30" s="196"/>
    </row>
    <row r="31" spans="2:4" ht="15.75" x14ac:dyDescent="0.25">
      <c r="B31" s="74"/>
      <c r="C31" s="217"/>
      <c r="D31" s="192"/>
    </row>
    <row r="32" spans="2:4" ht="15.75" x14ac:dyDescent="0.25">
      <c r="B32" s="74" t="s">
        <v>212</v>
      </c>
      <c r="C32" s="201" t="e">
        <f>C26+C28</f>
        <v>#DIV/0!</v>
      </c>
      <c r="D32" s="192"/>
    </row>
    <row r="33" spans="2:10" ht="16.5" thickBot="1" x14ac:dyDescent="0.3">
      <c r="B33" s="5"/>
      <c r="C33" s="202"/>
      <c r="D33" s="192"/>
    </row>
    <row r="34" spans="2:10" x14ac:dyDescent="0.25">
      <c r="E34" s="62"/>
      <c r="F34" s="62"/>
      <c r="G34" s="62"/>
      <c r="H34" s="62"/>
    </row>
    <row r="35" spans="2:10" x14ac:dyDescent="0.25">
      <c r="D35" s="192"/>
    </row>
    <row r="36" spans="2:10" ht="26.25" x14ac:dyDescent="0.4">
      <c r="B36" s="61" t="s">
        <v>255</v>
      </c>
      <c r="C36" s="16"/>
      <c r="D36" s="197"/>
      <c r="H36" s="95" t="s">
        <v>256</v>
      </c>
      <c r="I36" s="95"/>
      <c r="J36" s="16"/>
    </row>
    <row r="37" spans="2:10" ht="16.5" customHeight="1" thickBot="1" x14ac:dyDescent="0.45">
      <c r="B37" s="399"/>
      <c r="C37" s="399"/>
      <c r="D37" s="192"/>
      <c r="H37" s="95"/>
      <c r="I37" s="95"/>
      <c r="J37" s="16"/>
    </row>
    <row r="38" spans="2:10" ht="22.5" customHeight="1" thickBot="1" x14ac:dyDescent="0.3">
      <c r="B38" s="137" t="s">
        <v>246</v>
      </c>
      <c r="C38" s="213"/>
      <c r="H38" s="143" t="s">
        <v>257</v>
      </c>
      <c r="I38" s="144">
        <v>2016</v>
      </c>
      <c r="J38" s="2">
        <v>2017</v>
      </c>
    </row>
    <row r="39" spans="2:10" ht="15.75" x14ac:dyDescent="0.25">
      <c r="B39" s="8" t="s">
        <v>43</v>
      </c>
      <c r="C39" s="254" t="e">
        <f>'III Plan Rates'!R13</f>
        <v>#DIV/0!</v>
      </c>
      <c r="H39" s="145" t="s">
        <v>258</v>
      </c>
      <c r="I39" s="301"/>
      <c r="J39" s="302"/>
    </row>
    <row r="40" spans="2:10" ht="17.25" customHeight="1" x14ac:dyDescent="0.4">
      <c r="B40" s="226" t="s">
        <v>44</v>
      </c>
      <c r="C40" s="311"/>
      <c r="D40" s="16"/>
      <c r="H40" s="145" t="s">
        <v>259</v>
      </c>
      <c r="I40" s="303"/>
      <c r="J40" s="304"/>
    </row>
    <row r="41" spans="2:10" ht="16.5" customHeight="1" x14ac:dyDescent="0.25">
      <c r="B41" s="227" t="s">
        <v>198</v>
      </c>
      <c r="C41" s="311"/>
      <c r="H41" s="145" t="s">
        <v>260</v>
      </c>
      <c r="I41" s="303"/>
      <c r="J41" s="304"/>
    </row>
    <row r="42" spans="2:10" ht="15.75" x14ac:dyDescent="0.25">
      <c r="B42" s="226" t="s">
        <v>213</v>
      </c>
      <c r="C42" s="311"/>
      <c r="H42" s="145" t="s">
        <v>295</v>
      </c>
      <c r="I42" s="303"/>
      <c r="J42" s="304"/>
    </row>
    <row r="43" spans="2:10" ht="15.75" x14ac:dyDescent="0.25">
      <c r="B43" s="8" t="s">
        <v>45</v>
      </c>
      <c r="C43" s="248" t="e">
        <f>'III Plan Rates'!S13</f>
        <v>#DIV/0!</v>
      </c>
      <c r="H43" s="145" t="s">
        <v>261</v>
      </c>
      <c r="I43" s="303"/>
      <c r="J43" s="304"/>
    </row>
    <row r="44" spans="2:10" ht="15.75" x14ac:dyDescent="0.25">
      <c r="B44" s="8" t="s">
        <v>343</v>
      </c>
      <c r="C44" s="311"/>
      <c r="H44" s="145"/>
      <c r="I44" s="208"/>
      <c r="J44" s="209"/>
    </row>
    <row r="45" spans="2:10" ht="15.75" x14ac:dyDescent="0.25">
      <c r="B45" s="8" t="s">
        <v>46</v>
      </c>
      <c r="C45" s="311"/>
      <c r="H45" s="145" t="s">
        <v>234</v>
      </c>
      <c r="I45" s="305"/>
      <c r="J45" s="210" t="e">
        <f>C32</f>
        <v>#DIV/0!</v>
      </c>
    </row>
    <row r="46" spans="2:10" ht="16.5" customHeight="1" x14ac:dyDescent="0.25">
      <c r="B46" s="8" t="s">
        <v>216</v>
      </c>
      <c r="C46" s="311"/>
      <c r="H46" s="145"/>
      <c r="I46" s="208"/>
      <c r="J46" s="209"/>
    </row>
    <row r="47" spans="2:10" ht="16.5" customHeight="1" x14ac:dyDescent="0.25">
      <c r="B47" s="53" t="s">
        <v>333</v>
      </c>
      <c r="C47" s="311"/>
      <c r="H47" s="244" t="s">
        <v>215</v>
      </c>
      <c r="I47" s="198" t="e">
        <f>I45/PRODUCT(I39:I43)</f>
        <v>#DIV/0!</v>
      </c>
      <c r="J47" s="198" t="e">
        <f>J45/PRODUCT(J39:J43)</f>
        <v>#DIV/0!</v>
      </c>
    </row>
    <row r="48" spans="2:10" ht="15.75" customHeight="1" thickBot="1" x14ac:dyDescent="0.3">
      <c r="B48" s="8"/>
      <c r="C48" s="214"/>
      <c r="H48" s="146"/>
      <c r="I48" s="211"/>
      <c r="J48" s="212"/>
    </row>
    <row r="49" spans="2:11" ht="17.25" customHeight="1" x14ac:dyDescent="0.25">
      <c r="B49" s="8" t="s">
        <v>47</v>
      </c>
      <c r="C49" s="254" t="e">
        <f>'III Plan Rates'!T13</f>
        <v>#DIV/0!</v>
      </c>
    </row>
    <row r="50" spans="2:11" ht="15.75" x14ac:dyDescent="0.25">
      <c r="B50" s="8"/>
      <c r="C50" s="255"/>
    </row>
    <row r="51" spans="2:11" ht="15.75" x14ac:dyDescent="0.25">
      <c r="B51" s="53" t="s">
        <v>214</v>
      </c>
      <c r="C51" s="254" t="e">
        <f>C39+C43+C49</f>
        <v>#DIV/0!</v>
      </c>
    </row>
    <row r="52" spans="2:11" ht="15.75" x14ac:dyDescent="0.25">
      <c r="B52" s="8"/>
      <c r="C52" s="215"/>
      <c r="D52" s="62" t="s">
        <v>233</v>
      </c>
    </row>
    <row r="53" spans="2:11" ht="15.75" x14ac:dyDescent="0.25">
      <c r="B53" s="84" t="s">
        <v>225</v>
      </c>
      <c r="C53" s="198" t="e">
        <f>(C30)/(1-C51)</f>
        <v>#DIV/0!</v>
      </c>
    </row>
    <row r="54" spans="2:11" ht="16.5" thickBot="1" x14ac:dyDescent="0.3">
      <c r="B54" s="9"/>
      <c r="C54" s="216"/>
    </row>
    <row r="56" spans="2:11" x14ac:dyDescent="0.25">
      <c r="E56" s="62"/>
      <c r="F56" s="62"/>
      <c r="G56" s="62"/>
    </row>
    <row r="57" spans="2:11" ht="21" x14ac:dyDescent="0.25">
      <c r="B57" s="95" t="s">
        <v>293</v>
      </c>
      <c r="C57" s="96"/>
      <c r="H57" s="95" t="s">
        <v>335</v>
      </c>
      <c r="I57" s="95"/>
      <c r="J57" s="96"/>
      <c r="K57" s="96"/>
    </row>
    <row r="58" spans="2:11" ht="14.25" customHeight="1" thickBot="1" x14ac:dyDescent="0.3">
      <c r="B58" s="94"/>
      <c r="C58" s="94"/>
      <c r="H58" s="94"/>
      <c r="I58" s="94"/>
      <c r="J58" s="94"/>
    </row>
    <row r="59" spans="2:11" ht="16.5" thickBot="1" x14ac:dyDescent="0.3">
      <c r="B59" s="150" t="s">
        <v>262</v>
      </c>
      <c r="C59" s="151">
        <v>2016</v>
      </c>
      <c r="D59" s="152">
        <v>2017</v>
      </c>
      <c r="E59" s="153" t="s">
        <v>263</v>
      </c>
      <c r="F59" s="154" t="s">
        <v>264</v>
      </c>
      <c r="H59" s="10"/>
      <c r="I59" s="93">
        <v>2016</v>
      </c>
      <c r="J59" s="156">
        <v>2017</v>
      </c>
    </row>
    <row r="60" spans="2:11" ht="19.5" customHeight="1" x14ac:dyDescent="0.25">
      <c r="B60" s="241" t="s">
        <v>265</v>
      </c>
      <c r="C60" s="222" t="e">
        <f>'III Plan Rates'!Z13</f>
        <v>#DIV/0!</v>
      </c>
      <c r="D60" s="223" t="e">
        <f>'III Plan Rates'!AA13</f>
        <v>#DIV/0!</v>
      </c>
      <c r="E60" s="170" t="e">
        <f>D60-C60</f>
        <v>#DIV/0!</v>
      </c>
      <c r="F60" s="171" t="e">
        <f>E60/$C$60</f>
        <v>#DIV/0!</v>
      </c>
      <c r="G60" s="94"/>
      <c r="H60" s="8" t="s">
        <v>266</v>
      </c>
      <c r="I60" s="306"/>
      <c r="J60" s="220">
        <f>C18</f>
        <v>0</v>
      </c>
    </row>
    <row r="61" spans="2:11" s="96" customFormat="1" ht="15.75" customHeight="1" x14ac:dyDescent="0.25">
      <c r="B61" s="167"/>
      <c r="C61" s="172"/>
      <c r="D61" s="158"/>
      <c r="E61" s="158"/>
      <c r="F61" s="218"/>
      <c r="G61" s="148"/>
      <c r="H61" s="8"/>
      <c r="I61" s="307"/>
      <c r="J61" s="200"/>
      <c r="K61"/>
    </row>
    <row r="62" spans="2:11" ht="15.75" x14ac:dyDescent="0.25">
      <c r="B62" s="166" t="s">
        <v>319</v>
      </c>
      <c r="C62" s="314"/>
      <c r="D62" s="159">
        <f>C6</f>
        <v>0</v>
      </c>
      <c r="E62" s="157">
        <f>D62-C62</f>
        <v>0</v>
      </c>
      <c r="F62" s="235" t="e">
        <f>E62/$C$60</f>
        <v>#DIV/0!</v>
      </c>
      <c r="G62" s="149"/>
      <c r="H62" s="8" t="s">
        <v>338</v>
      </c>
      <c r="I62" s="306"/>
      <c r="J62" s="245">
        <f>'I Data'!F43</f>
        <v>1</v>
      </c>
      <c r="K62" s="97" t="s">
        <v>298</v>
      </c>
    </row>
    <row r="63" spans="2:11" ht="15.75" x14ac:dyDescent="0.25">
      <c r="B63" s="168" t="s">
        <v>339</v>
      </c>
      <c r="C63" s="257" t="e">
        <f>C62/PRODUCT(I39:I43)-C62</f>
        <v>#DIV/0!</v>
      </c>
      <c r="D63" s="161" t="e">
        <f>D62/PRODUCT(J39:J43)-D62</f>
        <v>#DIV/0!</v>
      </c>
      <c r="E63" s="157" t="e">
        <f>D63-C63</f>
        <v>#DIV/0!</v>
      </c>
      <c r="F63" s="160" t="e">
        <f>E63/$C$60</f>
        <v>#DIV/0!</v>
      </c>
      <c r="G63" s="155"/>
      <c r="H63" s="8" t="s">
        <v>267</v>
      </c>
      <c r="I63" s="306"/>
      <c r="J63" s="199">
        <f>C10</f>
        <v>0</v>
      </c>
      <c r="K63" s="94" t="s">
        <v>296</v>
      </c>
    </row>
    <row r="64" spans="2:11" ht="15.75" x14ac:dyDescent="0.25">
      <c r="B64" s="167"/>
      <c r="C64" s="172"/>
      <c r="D64" s="158"/>
      <c r="E64" s="158"/>
      <c r="F64" s="218"/>
      <c r="G64" s="149"/>
      <c r="H64" s="8" t="s">
        <v>268</v>
      </c>
      <c r="I64" s="306"/>
      <c r="J64" s="199">
        <f>C11</f>
        <v>0</v>
      </c>
      <c r="K64" s="94" t="s">
        <v>296</v>
      </c>
    </row>
    <row r="65" spans="2:11" ht="15.75" x14ac:dyDescent="0.25">
      <c r="B65" s="166" t="s">
        <v>269</v>
      </c>
      <c r="C65" s="172"/>
      <c r="D65" s="158"/>
      <c r="E65" s="158"/>
      <c r="F65" s="218"/>
      <c r="G65" s="149"/>
      <c r="H65" s="8"/>
      <c r="I65" s="307"/>
      <c r="J65" s="200"/>
    </row>
    <row r="66" spans="2:11" ht="15.75" x14ac:dyDescent="0.25">
      <c r="B66" s="168" t="s">
        <v>309</v>
      </c>
      <c r="C66" s="256" t="e">
        <f>C62+C63</f>
        <v>#DIV/0!</v>
      </c>
      <c r="D66" s="258" t="e">
        <f>D62+D63</f>
        <v>#DIV/0!</v>
      </c>
      <c r="E66" s="259" t="e">
        <f t="shared" ref="E66:E72" si="2">D66-C66</f>
        <v>#DIV/0!</v>
      </c>
      <c r="F66" s="235" t="e">
        <f t="shared" ref="F66:F72" si="3">E66/$C$60</f>
        <v>#DIV/0!</v>
      </c>
      <c r="G66" s="155"/>
      <c r="H66" s="8" t="s">
        <v>270</v>
      </c>
      <c r="I66" s="308"/>
      <c r="J66" s="201">
        <f>C21</f>
        <v>0</v>
      </c>
      <c r="K66" s="94" t="s">
        <v>297</v>
      </c>
    </row>
    <row r="67" spans="2:11" ht="15.75" x14ac:dyDescent="0.25">
      <c r="B67" s="168" t="s">
        <v>306</v>
      </c>
      <c r="C67" s="256" t="e">
        <f>C66*I62-C66</f>
        <v>#DIV/0!</v>
      </c>
      <c r="D67" s="259" t="e">
        <f>D66*J62-D66</f>
        <v>#DIV/0!</v>
      </c>
      <c r="E67" s="259" t="e">
        <f t="shared" si="2"/>
        <v>#DIV/0!</v>
      </c>
      <c r="F67" s="235" t="e">
        <f t="shared" si="3"/>
        <v>#DIV/0!</v>
      </c>
      <c r="G67" s="162"/>
      <c r="H67" s="53" t="s">
        <v>271</v>
      </c>
      <c r="I67" s="309"/>
      <c r="J67" s="312"/>
      <c r="K67" s="94" t="s">
        <v>297</v>
      </c>
    </row>
    <row r="68" spans="2:11" ht="15.75" x14ac:dyDescent="0.25">
      <c r="B68" s="168" t="s">
        <v>272</v>
      </c>
      <c r="C68" s="257" t="e">
        <f>C66*I63*I62-C66-C67</f>
        <v>#DIV/0!</v>
      </c>
      <c r="D68" s="259" t="e">
        <f>D66*J63*J62-D66-D67</f>
        <v>#DIV/0!</v>
      </c>
      <c r="E68" s="259" t="e">
        <f t="shared" si="2"/>
        <v>#DIV/0!</v>
      </c>
      <c r="F68" s="235" t="e">
        <f t="shared" si="3"/>
        <v>#DIV/0!</v>
      </c>
      <c r="G68" s="149"/>
      <c r="H68" s="8" t="s">
        <v>273</v>
      </c>
      <c r="I68" s="308"/>
      <c r="J68" s="201">
        <f>C22</f>
        <v>0</v>
      </c>
      <c r="K68" s="94" t="s">
        <v>297</v>
      </c>
    </row>
    <row r="69" spans="2:11" ht="15.75" x14ac:dyDescent="0.25">
      <c r="B69" s="168" t="s">
        <v>274</v>
      </c>
      <c r="C69" s="257" t="e">
        <f>C66*I62*I63*I64-C66-C67-C68</f>
        <v>#DIV/0!</v>
      </c>
      <c r="D69" s="259" t="e">
        <f>D66*J62*J63*J64-D66-D67-D68</f>
        <v>#DIV/0!</v>
      </c>
      <c r="E69" s="259" t="e">
        <f t="shared" si="2"/>
        <v>#DIV/0!</v>
      </c>
      <c r="F69" s="235" t="e">
        <f t="shared" si="3"/>
        <v>#DIV/0!</v>
      </c>
      <c r="G69" s="149"/>
      <c r="H69" s="8" t="s">
        <v>55</v>
      </c>
      <c r="I69" s="308"/>
      <c r="J69" s="308"/>
      <c r="K69" s="94" t="s">
        <v>296</v>
      </c>
    </row>
    <row r="70" spans="2:11" ht="15.75" x14ac:dyDescent="0.25">
      <c r="B70" s="168" t="s">
        <v>275</v>
      </c>
      <c r="C70" s="257" t="e">
        <f>(I66+I67)/PRODUCT(I39:I43,I60)</f>
        <v>#DIV/0!</v>
      </c>
      <c r="D70" s="259" t="e">
        <f>(J66+J67)/PRODUCT(J39:J43,J60)</f>
        <v>#DIV/0!</v>
      </c>
      <c r="E70" s="259" t="e">
        <f t="shared" si="2"/>
        <v>#DIV/0!</v>
      </c>
      <c r="F70" s="235" t="e">
        <f t="shared" si="3"/>
        <v>#DIV/0!</v>
      </c>
      <c r="G70" s="149"/>
      <c r="H70" s="8"/>
      <c r="I70" s="307"/>
      <c r="J70" s="200"/>
    </row>
    <row r="71" spans="2:11" ht="15.75" x14ac:dyDescent="0.25">
      <c r="B71" s="168" t="s">
        <v>276</v>
      </c>
      <c r="C71" s="257" t="e">
        <f>(I68)/PRODUCT($I$39:$I$43,$I$60)</f>
        <v>#DIV/0!</v>
      </c>
      <c r="D71" s="259" t="e">
        <f>(J68)/PRODUCT($J$39:$J$43,$J$60)</f>
        <v>#DIV/0!</v>
      </c>
      <c r="E71" s="259" t="e">
        <f t="shared" si="2"/>
        <v>#DIV/0!</v>
      </c>
      <c r="F71" s="235" t="e">
        <f t="shared" si="3"/>
        <v>#DIV/0!</v>
      </c>
      <c r="G71" s="149"/>
      <c r="H71" s="8" t="s">
        <v>277</v>
      </c>
      <c r="I71" s="310"/>
      <c r="J71" s="249" t="e">
        <f>'III Plan Rates'!N13*J43</f>
        <v>#DIV/0!</v>
      </c>
    </row>
    <row r="72" spans="2:11" ht="15.75" x14ac:dyDescent="0.25">
      <c r="B72" s="168" t="s">
        <v>332</v>
      </c>
      <c r="C72" s="256" t="e">
        <f>SUM(C66:C71)</f>
        <v>#DIV/0!</v>
      </c>
      <c r="D72" s="258" t="e">
        <f>SUM(D66:D71)</f>
        <v>#DIV/0!</v>
      </c>
      <c r="E72" s="259" t="e">
        <f t="shared" si="2"/>
        <v>#DIV/0!</v>
      </c>
      <c r="F72" s="235" t="e">
        <f t="shared" si="3"/>
        <v>#DIV/0!</v>
      </c>
      <c r="G72" s="149"/>
      <c r="H72" s="8" t="s">
        <v>278</v>
      </c>
      <c r="I72" s="310"/>
      <c r="J72" s="221" t="e">
        <f>'III Plan Rates'!K13</f>
        <v>#DIV/0!</v>
      </c>
    </row>
    <row r="73" spans="2:11" ht="15.75" x14ac:dyDescent="0.25">
      <c r="B73" s="166" t="s">
        <v>280</v>
      </c>
      <c r="C73" s="172"/>
      <c r="D73" s="158"/>
      <c r="E73" s="158"/>
      <c r="F73" s="218"/>
      <c r="G73" s="149"/>
      <c r="H73" s="8" t="s">
        <v>279</v>
      </c>
      <c r="I73" s="310"/>
      <c r="J73" s="221" t="e">
        <f>'III Plan Rates'!L13*J42</f>
        <v>#DIV/0!</v>
      </c>
    </row>
    <row r="74" spans="2:11" ht="15.75" x14ac:dyDescent="0.25">
      <c r="B74" s="168" t="s">
        <v>281</v>
      </c>
      <c r="C74" s="257" t="e">
        <f>C72*I71-C72</f>
        <v>#DIV/0!</v>
      </c>
      <c r="D74" s="381" t="e">
        <f>D72*J71-D72</f>
        <v>#DIV/0!</v>
      </c>
      <c r="E74" s="259" t="e">
        <f>D74-C74</f>
        <v>#DIV/0!</v>
      </c>
      <c r="F74" s="235" t="e">
        <f>E74/$C$60</f>
        <v>#DIV/0!</v>
      </c>
      <c r="G74" s="149"/>
      <c r="H74" s="8" t="s">
        <v>9</v>
      </c>
      <c r="I74" s="310"/>
      <c r="J74" s="221" t="e">
        <f>'III Plan Rates'!O13</f>
        <v>#DIV/0!</v>
      </c>
    </row>
    <row r="75" spans="2:11" ht="15.75" x14ac:dyDescent="0.25">
      <c r="B75" s="168" t="s">
        <v>282</v>
      </c>
      <c r="C75" s="257" t="e">
        <f>C72*I71*I72-C72-C74</f>
        <v>#DIV/0!</v>
      </c>
      <c r="D75" s="259" t="e">
        <f>D72*J71*J72-D72-D74</f>
        <v>#DIV/0!</v>
      </c>
      <c r="E75" s="259" t="e">
        <f>D75-C75</f>
        <v>#DIV/0!</v>
      </c>
      <c r="F75" s="235" t="e">
        <f>E75/$C$60</f>
        <v>#DIV/0!</v>
      </c>
      <c r="G75" s="149"/>
      <c r="H75" s="8"/>
      <c r="I75" s="307"/>
      <c r="J75" s="200"/>
    </row>
    <row r="76" spans="2:11" ht="15.75" x14ac:dyDescent="0.25">
      <c r="B76" s="168" t="s">
        <v>283</v>
      </c>
      <c r="C76" s="257" t="e">
        <f>C72*I71*I72*I73-C72-C74-C75</f>
        <v>#DIV/0!</v>
      </c>
      <c r="D76" s="259" t="e">
        <f>D72*J71*J72*J73-D72-D74-D75</f>
        <v>#DIV/0!</v>
      </c>
      <c r="E76" s="259" t="e">
        <f>D76-C76</f>
        <v>#DIV/0!</v>
      </c>
      <c r="F76" s="235" t="e">
        <f>E76/$C$60</f>
        <v>#DIV/0!</v>
      </c>
      <c r="G76" s="162"/>
      <c r="H76" s="8" t="s">
        <v>43</v>
      </c>
      <c r="I76" s="311"/>
      <c r="J76" s="203">
        <f>SUM(C40:C42)</f>
        <v>0</v>
      </c>
    </row>
    <row r="77" spans="2:11" ht="15.75" x14ac:dyDescent="0.25">
      <c r="B77" s="168" t="s">
        <v>292</v>
      </c>
      <c r="C77" s="257" t="e">
        <f>C72*I71*I72*I73*I74-C72-C74-C75-C76</f>
        <v>#DIV/0!</v>
      </c>
      <c r="D77" s="259" t="e">
        <f>D72*J71*J72*J73*J74-D72-D74-D75-D76</f>
        <v>#DIV/0!</v>
      </c>
      <c r="E77" s="259" t="e">
        <f>D77-C77</f>
        <v>#DIV/0!</v>
      </c>
      <c r="F77" s="235" t="e">
        <f>E77/$C$60</f>
        <v>#DIV/0!</v>
      </c>
      <c r="G77" s="149"/>
      <c r="H77" s="8" t="s">
        <v>45</v>
      </c>
      <c r="I77" s="311"/>
      <c r="J77" s="203">
        <f>SUM(C44:C47)</f>
        <v>0</v>
      </c>
    </row>
    <row r="78" spans="2:11" ht="15.75" x14ac:dyDescent="0.25">
      <c r="B78" s="168" t="s">
        <v>285</v>
      </c>
      <c r="C78" s="257" t="e">
        <f>SUM(C74:C77)</f>
        <v>#DIV/0!</v>
      </c>
      <c r="D78" s="259" t="e">
        <f>SUM(D74:D77)</f>
        <v>#DIV/0!</v>
      </c>
      <c r="E78" s="259" t="e">
        <f>D78-C78</f>
        <v>#DIV/0!</v>
      </c>
      <c r="F78" s="235" t="e">
        <f>E78/$C$60</f>
        <v>#DIV/0!</v>
      </c>
      <c r="G78" s="149"/>
      <c r="H78" s="8" t="s">
        <v>284</v>
      </c>
      <c r="I78" s="311"/>
      <c r="J78" s="203" t="e">
        <f>C49</f>
        <v>#DIV/0!</v>
      </c>
    </row>
    <row r="79" spans="2:11" ht="16.5" thickBot="1" x14ac:dyDescent="0.3">
      <c r="B79" s="168" t="s">
        <v>286</v>
      </c>
      <c r="C79" s="172"/>
      <c r="D79" s="158"/>
      <c r="E79" s="158"/>
      <c r="F79" s="218"/>
      <c r="G79" s="149"/>
      <c r="H79" s="147"/>
      <c r="I79" s="212"/>
      <c r="J79" s="212"/>
    </row>
    <row r="80" spans="2:11" ht="15.75" x14ac:dyDescent="0.25">
      <c r="B80" s="168" t="s">
        <v>287</v>
      </c>
      <c r="C80" s="260" t="e">
        <f>C60*I76</f>
        <v>#DIV/0!</v>
      </c>
      <c r="D80" s="261" t="e">
        <f>D60*J76</f>
        <v>#DIV/0!</v>
      </c>
      <c r="E80" s="259" t="e">
        <f>D80-C80</f>
        <v>#DIV/0!</v>
      </c>
      <c r="F80" s="235" t="e">
        <f>E80/$C$60</f>
        <v>#DIV/0!</v>
      </c>
      <c r="G80" s="149"/>
    </row>
    <row r="81" spans="2:10" ht="15.75" x14ac:dyDescent="0.25">
      <c r="B81" s="168" t="s">
        <v>288</v>
      </c>
      <c r="C81" s="260" t="e">
        <f>C60*I77</f>
        <v>#DIV/0!</v>
      </c>
      <c r="D81" s="261" t="e">
        <f>D60*J77</f>
        <v>#DIV/0!</v>
      </c>
      <c r="E81" s="259" t="e">
        <f>D81-C81</f>
        <v>#DIV/0!</v>
      </c>
      <c r="F81" s="235" t="e">
        <f>E81/$C$60</f>
        <v>#DIV/0!</v>
      </c>
      <c r="G81" s="149"/>
    </row>
    <row r="82" spans="2:10" ht="15.75" x14ac:dyDescent="0.25">
      <c r="B82" s="168" t="s">
        <v>289</v>
      </c>
      <c r="C82" s="260" t="e">
        <f>C60*I78</f>
        <v>#DIV/0!</v>
      </c>
      <c r="D82" s="261" t="e">
        <f>D60*J78</f>
        <v>#DIV/0!</v>
      </c>
      <c r="E82" s="259" t="e">
        <f>D82-C82</f>
        <v>#DIV/0!</v>
      </c>
      <c r="F82" s="235" t="e">
        <f>E82/$C$60</f>
        <v>#DIV/0!</v>
      </c>
      <c r="G82" s="163"/>
    </row>
    <row r="83" spans="2:10" ht="15.75" x14ac:dyDescent="0.25">
      <c r="B83" s="168" t="s">
        <v>290</v>
      </c>
      <c r="C83" s="260" t="e">
        <f>SUM(C80:C82)</f>
        <v>#DIV/0!</v>
      </c>
      <c r="D83" s="261" t="e">
        <f>SUM(D80:D82)</f>
        <v>#DIV/0!</v>
      </c>
      <c r="E83" s="259" t="e">
        <f>D83-C83</f>
        <v>#DIV/0!</v>
      </c>
      <c r="F83" s="235" t="e">
        <f>E83/$C$60</f>
        <v>#DIV/0!</v>
      </c>
      <c r="G83" s="149"/>
    </row>
    <row r="84" spans="2:10" ht="15.75" x14ac:dyDescent="0.25">
      <c r="B84" s="167"/>
      <c r="C84" s="172"/>
      <c r="D84" s="158"/>
      <c r="E84" s="158"/>
      <c r="F84" s="218"/>
      <c r="G84" s="149"/>
      <c r="H84" s="94"/>
      <c r="I84" s="94"/>
      <c r="J84" s="94"/>
    </row>
    <row r="85" spans="2:10" ht="15.75" x14ac:dyDescent="0.25">
      <c r="B85" s="166" t="s">
        <v>291</v>
      </c>
      <c r="C85" s="315"/>
      <c r="D85" s="316"/>
      <c r="E85" s="259">
        <f>D85-C85</f>
        <v>0</v>
      </c>
      <c r="F85" s="235" t="e">
        <f>E85/$C$60</f>
        <v>#DIV/0!</v>
      </c>
      <c r="G85" s="149"/>
      <c r="H85" s="94"/>
      <c r="I85" s="94"/>
      <c r="J85" s="94"/>
    </row>
    <row r="86" spans="2:10" ht="15.75" x14ac:dyDescent="0.25">
      <c r="B86" s="167"/>
      <c r="C86" s="172"/>
      <c r="D86" s="158"/>
      <c r="E86" s="158"/>
      <c r="F86" s="218"/>
      <c r="G86" s="149"/>
      <c r="H86" s="94"/>
      <c r="I86" s="94"/>
      <c r="J86" s="94"/>
    </row>
    <row r="87" spans="2:10" ht="15.75" x14ac:dyDescent="0.25">
      <c r="B87" s="166" t="s">
        <v>340</v>
      </c>
      <c r="C87" s="260" t="e">
        <f>C72+C78+C83+C85</f>
        <v>#DIV/0!</v>
      </c>
      <c r="D87" s="261" t="e">
        <f>D72+D78+D83+D85</f>
        <v>#DIV/0!</v>
      </c>
      <c r="E87" s="259" t="e">
        <f>D87-C87</f>
        <v>#DIV/0!</v>
      </c>
      <c r="F87" s="235" t="e">
        <f>E87/$C$60</f>
        <v>#DIV/0!</v>
      </c>
      <c r="G87" s="155"/>
      <c r="H87" s="94"/>
      <c r="I87" s="94"/>
      <c r="J87" s="94"/>
    </row>
    <row r="88" spans="2:10" ht="15.75" x14ac:dyDescent="0.25">
      <c r="B88" s="166"/>
      <c r="C88" s="242"/>
      <c r="D88" s="242"/>
      <c r="E88" s="242"/>
      <c r="F88" s="243"/>
      <c r="G88" s="164"/>
      <c r="H88" s="94"/>
      <c r="I88" s="94"/>
      <c r="J88" s="94"/>
    </row>
    <row r="89" spans="2:10" ht="16.5" thickBot="1" x14ac:dyDescent="0.3">
      <c r="B89" s="169"/>
      <c r="C89" s="173"/>
      <c r="D89" s="165"/>
      <c r="E89" s="165"/>
      <c r="F89" s="219"/>
      <c r="G89" s="155"/>
      <c r="H89" s="94"/>
      <c r="I89" s="94"/>
      <c r="J89" s="94"/>
    </row>
    <row r="90" spans="2:10" x14ac:dyDescent="0.25">
      <c r="G90" s="164"/>
      <c r="H90" s="94"/>
      <c r="I90" s="94"/>
      <c r="J90" s="94"/>
    </row>
    <row r="91" spans="2:10" ht="15.75" x14ac:dyDescent="0.25">
      <c r="B91" s="94"/>
      <c r="C91" s="94"/>
      <c r="G91" s="155"/>
      <c r="H91" s="94"/>
      <c r="I91" s="94"/>
      <c r="J91" s="94"/>
    </row>
    <row r="92" spans="2:10" x14ac:dyDescent="0.25">
      <c r="G92" s="94"/>
      <c r="H92" s="94"/>
      <c r="I92" s="94"/>
      <c r="J92" s="94"/>
    </row>
    <row r="93" spans="2:10" x14ac:dyDescent="0.25">
      <c r="G93" s="94"/>
      <c r="H93" s="94"/>
      <c r="I93" s="94"/>
      <c r="J93" s="94"/>
    </row>
    <row r="94" spans="2:10" x14ac:dyDescent="0.25">
      <c r="D94" s="94"/>
      <c r="E94" s="94"/>
      <c r="F94" s="94"/>
      <c r="G94" s="94"/>
    </row>
  </sheetData>
  <sheetProtection algorithmName="SHA-512" hashValue="UL9mrXuit+wFh7lGS2TbTpqgzleCx7ooAl82e7kV09EgaeQQ9gKnENCvNZUFcsCcA19LuJRu3DBv8o0Y05ShWQ==" saltValue="ZT7NCzg+tPD16nFnMw8npg==" spinCount="100000" sheet="1" objects="1" scenarios="1"/>
  <mergeCells count="1">
    <mergeCell ref="B37:C37"/>
  </mergeCells>
  <printOptions horizontalCentered="1"/>
  <pageMargins left="0" right="0" top="0.5" bottom="0.5" header="0.3" footer="0.3"/>
  <pageSetup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6"/>
  <sheetViews>
    <sheetView zoomScale="80" zoomScaleNormal="80" workbookViewId="0">
      <pane xSplit="1" topLeftCell="B1" activePane="topRight" state="frozen"/>
      <selection activeCell="A7" sqref="A7"/>
      <selection pane="topRight" activeCell="L2" sqref="L2"/>
    </sheetView>
  </sheetViews>
  <sheetFormatPr defaultRowHeight="15" x14ac:dyDescent="0.25"/>
  <cols>
    <col min="1" max="1" width="15.42578125" customWidth="1"/>
    <col min="2" max="2" width="34.7109375" customWidth="1"/>
    <col min="3" max="3" width="23.28515625" customWidth="1"/>
    <col min="4" max="4" width="23.5703125" customWidth="1"/>
    <col min="5" max="5" width="19.140625" customWidth="1"/>
    <col min="6" max="6" width="22.7109375" customWidth="1"/>
    <col min="7" max="7" width="11" customWidth="1"/>
    <col min="8" max="8" width="11.5703125" customWidth="1"/>
    <col min="9" max="9" width="15.140625" customWidth="1"/>
    <col min="10" max="10" width="10.7109375" customWidth="1"/>
    <col min="11" max="12" width="12.42578125" customWidth="1"/>
    <col min="13" max="13" width="13.140625" customWidth="1"/>
    <col min="14" max="14" width="14.28515625" customWidth="1"/>
    <col min="15" max="16" width="13.140625" customWidth="1"/>
    <col min="17" max="17" width="10.42578125" customWidth="1"/>
    <col min="18" max="18" width="13.140625" customWidth="1"/>
    <col min="19" max="19" width="17.140625" customWidth="1"/>
    <col min="20" max="20" width="13.140625" customWidth="1"/>
    <col min="21" max="21" width="4.5703125" customWidth="1"/>
    <col min="22" max="22" width="16.42578125" customWidth="1"/>
    <col min="23" max="23" width="16.28515625" customWidth="1"/>
    <col min="24" max="24" width="3.28515625" customWidth="1"/>
    <col min="25" max="25" width="4.42578125" customWidth="1"/>
    <col min="26" max="26" width="15.140625" customWidth="1"/>
    <col min="27" max="27" width="14.140625" customWidth="1"/>
    <col min="28" max="28" width="4" customWidth="1"/>
    <col min="29" max="29" width="13.28515625" customWidth="1"/>
    <col min="30" max="30" width="4.5703125" customWidth="1"/>
    <col min="31" max="31" width="15.42578125" customWidth="1"/>
  </cols>
  <sheetData>
    <row r="1" spans="1:34" ht="26.25" x14ac:dyDescent="0.4">
      <c r="A1" s="99" t="s">
        <v>195</v>
      </c>
      <c r="B1" s="9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s="136" customFormat="1" ht="19.5" customHeight="1" thickBot="1" x14ac:dyDescent="0.4">
      <c r="A2" s="135" t="s">
        <v>312</v>
      </c>
      <c r="B2" s="135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ht="18.75" customHeight="1" thickBot="1" x14ac:dyDescent="0.4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400" t="s">
        <v>191</v>
      </c>
      <c r="S3" s="401"/>
      <c r="T3" s="402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15" customHeight="1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104" t="s">
        <v>34</v>
      </c>
      <c r="S4" s="104"/>
      <c r="T4" s="324"/>
      <c r="U4" s="20"/>
      <c r="V4" s="20"/>
      <c r="W4" s="20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ht="17.25" customHeight="1" thickBot="1" x14ac:dyDescent="0.4">
      <c r="A5" s="22" t="s">
        <v>74</v>
      </c>
      <c r="B5" s="23"/>
      <c r="C5" s="317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100" t="s">
        <v>35</v>
      </c>
      <c r="S5" s="101"/>
      <c r="T5" s="325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ht="16.5" customHeight="1" thickBot="1" x14ac:dyDescent="0.4">
      <c r="A6" s="22" t="s">
        <v>75</v>
      </c>
      <c r="B6" s="24"/>
      <c r="C6" s="318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102" t="s">
        <v>10</v>
      </c>
      <c r="S6" s="103"/>
      <c r="T6" s="264">
        <f>T4*T5</f>
        <v>0</v>
      </c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15" customHeight="1" x14ac:dyDescent="0.35">
      <c r="A7" s="22" t="s">
        <v>76</v>
      </c>
      <c r="B7" s="23"/>
      <c r="C7" s="319"/>
      <c r="D7" s="20"/>
      <c r="E7" s="25"/>
      <c r="F7" s="25"/>
      <c r="G7" s="23"/>
      <c r="H7" s="23"/>
      <c r="I7" s="23"/>
      <c r="J7" s="23"/>
      <c r="K7" s="26"/>
      <c r="L7" s="26"/>
      <c r="M7" s="26"/>
      <c r="N7" s="26"/>
      <c r="O7" s="26"/>
      <c r="P7" s="26"/>
      <c r="Q7" s="26"/>
      <c r="R7" s="26"/>
      <c r="S7" s="26"/>
      <c r="T7" s="26"/>
      <c r="U7" s="23"/>
      <c r="V7" s="27"/>
      <c r="W7" s="28"/>
      <c r="X7" s="28"/>
      <c r="Y7" s="28"/>
      <c r="Z7" s="29"/>
      <c r="AA7" s="21"/>
      <c r="AB7" s="21"/>
      <c r="AC7" s="30"/>
      <c r="AD7" s="21"/>
      <c r="AE7" s="21"/>
      <c r="AF7" s="21"/>
      <c r="AG7" s="21"/>
      <c r="AH7" s="21"/>
    </row>
    <row r="8" spans="1:34" ht="15.75" customHeight="1" x14ac:dyDescent="0.35">
      <c r="A8" s="22" t="s">
        <v>77</v>
      </c>
      <c r="B8" s="23"/>
      <c r="C8" s="320"/>
      <c r="D8" s="20"/>
      <c r="E8" s="31"/>
      <c r="F8" s="31"/>
      <c r="G8" s="23"/>
      <c r="H8" s="23"/>
      <c r="I8" s="23"/>
      <c r="J8" s="2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23"/>
      <c r="V8" s="27"/>
      <c r="W8" s="21"/>
      <c r="X8" s="28"/>
      <c r="Y8" s="28"/>
      <c r="Z8" s="31"/>
      <c r="AA8" s="21"/>
      <c r="AB8" s="21"/>
      <c r="AC8" s="32"/>
      <c r="AD8" s="21"/>
      <c r="AE8" s="21"/>
      <c r="AF8" s="21"/>
      <c r="AG8" s="21"/>
      <c r="AH8" s="21"/>
    </row>
    <row r="9" spans="1:34" x14ac:dyDescent="0.25">
      <c r="A9" s="22" t="s">
        <v>189</v>
      </c>
      <c r="B9" s="23"/>
      <c r="C9" s="247" t="e">
        <f>'II Rate Development &amp; Change'!C26</f>
        <v>#DIV/0!</v>
      </c>
      <c r="D9" s="21"/>
      <c r="E9" s="31"/>
      <c r="F9" s="31"/>
      <c r="G9" s="23"/>
      <c r="H9" s="23"/>
      <c r="I9" s="23"/>
      <c r="J9" s="23"/>
      <c r="K9" s="404" t="s">
        <v>78</v>
      </c>
      <c r="L9" s="404"/>
      <c r="M9" s="404"/>
      <c r="N9" s="404"/>
      <c r="O9" s="404"/>
      <c r="P9" s="404"/>
      <c r="Q9" s="404"/>
      <c r="R9" s="404"/>
      <c r="S9" s="404"/>
      <c r="T9" s="404"/>
      <c r="U9" s="23"/>
      <c r="V9" s="27"/>
      <c r="W9" s="21"/>
      <c r="X9" s="28"/>
      <c r="Y9" s="28"/>
      <c r="Z9" s="29"/>
      <c r="AA9" s="29"/>
      <c r="AB9" s="21"/>
      <c r="AD9" s="21"/>
      <c r="AE9" s="21"/>
      <c r="AF9" s="21"/>
      <c r="AG9" s="21"/>
      <c r="AH9" s="21"/>
    </row>
    <row r="10" spans="1:34" x14ac:dyDescent="0.25">
      <c r="A10" s="34"/>
      <c r="B10" s="34"/>
      <c r="C10" s="34"/>
      <c r="D10" s="21"/>
      <c r="E10" s="34"/>
      <c r="F10" s="34"/>
      <c r="G10" s="34"/>
      <c r="H10" s="34"/>
      <c r="I10" s="34"/>
      <c r="J10" s="34"/>
      <c r="K10" s="35"/>
      <c r="L10" s="35"/>
      <c r="M10" s="35"/>
      <c r="N10" s="35"/>
      <c r="O10" s="35"/>
      <c r="P10" s="35"/>
      <c r="Q10" s="36"/>
      <c r="R10" s="35"/>
      <c r="S10" s="35"/>
      <c r="T10" s="35"/>
      <c r="U10" s="34"/>
      <c r="V10" s="34"/>
      <c r="W10" s="34"/>
      <c r="X10" s="28"/>
      <c r="Y10" s="28"/>
      <c r="Z10" s="37"/>
      <c r="AA10" s="34"/>
      <c r="AB10" s="28"/>
      <c r="AC10" s="34"/>
      <c r="AD10" s="21"/>
      <c r="AE10" s="34"/>
      <c r="AF10" s="21"/>
      <c r="AG10" s="21"/>
      <c r="AH10" s="21"/>
    </row>
    <row r="11" spans="1:34" s="18" customFormat="1" ht="61.5" customHeight="1" x14ac:dyDescent="0.25">
      <c r="A11" s="51" t="s">
        <v>79</v>
      </c>
      <c r="B11" s="38" t="s">
        <v>80</v>
      </c>
      <c r="C11" s="38" t="s">
        <v>218</v>
      </c>
      <c r="D11" s="38" t="s">
        <v>219</v>
      </c>
      <c r="E11" s="38" t="s">
        <v>81</v>
      </c>
      <c r="F11" s="38" t="s">
        <v>220</v>
      </c>
      <c r="G11" s="38" t="s">
        <v>82</v>
      </c>
      <c r="H11" s="38" t="s">
        <v>83</v>
      </c>
      <c r="I11" s="38" t="s">
        <v>199</v>
      </c>
      <c r="J11" s="38" t="s">
        <v>84</v>
      </c>
      <c r="K11" s="39" t="s">
        <v>221</v>
      </c>
      <c r="L11" s="39" t="s">
        <v>243</v>
      </c>
      <c r="M11" s="39" t="s">
        <v>190</v>
      </c>
      <c r="N11" s="39" t="s">
        <v>85</v>
      </c>
      <c r="O11" s="39" t="s">
        <v>9</v>
      </c>
      <c r="P11" s="39" t="s">
        <v>294</v>
      </c>
      <c r="Q11" s="38" t="s">
        <v>86</v>
      </c>
      <c r="R11" s="39" t="s">
        <v>200</v>
      </c>
      <c r="S11" s="39" t="s">
        <v>201</v>
      </c>
      <c r="T11" s="39" t="s">
        <v>49</v>
      </c>
      <c r="U11" s="40"/>
      <c r="V11" s="41" t="s">
        <v>245</v>
      </c>
      <c r="W11" s="41" t="s">
        <v>244</v>
      </c>
      <c r="X11" s="40"/>
      <c r="Y11" s="40"/>
      <c r="Z11" s="42" t="s">
        <v>311</v>
      </c>
      <c r="AA11" s="42" t="s">
        <v>310</v>
      </c>
      <c r="AB11" s="40"/>
      <c r="AC11" s="42" t="s">
        <v>87</v>
      </c>
      <c r="AD11" s="40"/>
      <c r="AE11" s="42" t="s">
        <v>222</v>
      </c>
      <c r="AF11" s="21"/>
      <c r="AG11" s="21"/>
      <c r="AH11" s="21"/>
    </row>
    <row r="12" spans="1:34" x14ac:dyDescent="0.25">
      <c r="A12" s="43"/>
      <c r="B12" s="43"/>
      <c r="C12" s="43"/>
      <c r="D12" s="43"/>
      <c r="E12" s="43"/>
      <c r="F12" s="43"/>
      <c r="G12" s="43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4"/>
      <c r="Y12" s="40"/>
      <c r="Z12" s="45"/>
      <c r="AA12" s="32"/>
      <c r="AB12" s="44"/>
      <c r="AD12" s="26"/>
      <c r="AE12" s="45"/>
      <c r="AF12" s="21"/>
      <c r="AG12" s="21"/>
      <c r="AH12" s="21"/>
    </row>
    <row r="13" spans="1:34" x14ac:dyDescent="0.25">
      <c r="A13" s="23" t="s">
        <v>88</v>
      </c>
      <c r="B13" s="23"/>
      <c r="C13" s="23"/>
      <c r="D13" s="23"/>
      <c r="E13" s="23"/>
      <c r="F13" s="23"/>
      <c r="G13" s="23"/>
      <c r="H13" s="263" t="e">
        <f>SUMPRODUCT(H15:H114,$V$15:$V$114)/$V$13</f>
        <v>#DIV/0!</v>
      </c>
      <c r="I13" s="23"/>
      <c r="J13" s="23"/>
      <c r="K13" s="263" t="e">
        <f t="shared" ref="K13:T13" si="0">SUMPRODUCT(K15:K114,$V$15:$V$114)/$V$13</f>
        <v>#DIV/0!</v>
      </c>
      <c r="L13" s="263" t="e">
        <f t="shared" si="0"/>
        <v>#DIV/0!</v>
      </c>
      <c r="M13" s="263" t="e">
        <f t="shared" si="0"/>
        <v>#DIV/0!</v>
      </c>
      <c r="N13" s="263" t="e">
        <f t="shared" si="0"/>
        <v>#DIV/0!</v>
      </c>
      <c r="O13" s="263" t="e">
        <f t="shared" si="0"/>
        <v>#DIV/0!</v>
      </c>
      <c r="P13" s="263" t="e">
        <f t="shared" si="0"/>
        <v>#DIV/0!</v>
      </c>
      <c r="Q13" s="246" t="e">
        <f t="shared" si="0"/>
        <v>#DIV/0!</v>
      </c>
      <c r="R13" s="262" t="e">
        <f t="shared" si="0"/>
        <v>#DIV/0!</v>
      </c>
      <c r="S13" s="262" t="e">
        <f t="shared" si="0"/>
        <v>#DIV/0!</v>
      </c>
      <c r="T13" s="262" t="e">
        <f t="shared" si="0"/>
        <v>#DIV/0!</v>
      </c>
      <c r="U13" s="23"/>
      <c r="V13" s="54">
        <f>SUM(V15:V114)</f>
        <v>0</v>
      </c>
      <c r="W13" s="54">
        <f>SUM(W15:W114)</f>
        <v>0</v>
      </c>
      <c r="X13" s="34"/>
      <c r="Y13" s="34"/>
      <c r="Z13" s="246" t="e">
        <f>SUMPRODUCT(Z15:Z114,$V$15:$V$114)/$V$13</f>
        <v>#DIV/0!</v>
      </c>
      <c r="AA13" s="246" t="e">
        <f>SUMPRODUCT(AA15:AA114,$V$15:$V$114)/$V$13</f>
        <v>#DIV/0!</v>
      </c>
      <c r="AB13" s="46"/>
      <c r="AC13" s="117" t="e">
        <f>AA13/Z13-1</f>
        <v>#DIV/0!</v>
      </c>
      <c r="AD13" s="21"/>
      <c r="AE13" s="21"/>
      <c r="AF13" s="21"/>
      <c r="AG13" s="21"/>
      <c r="AH13" s="21"/>
    </row>
    <row r="14" spans="1:34" x14ac:dyDescent="0.25">
      <c r="A14" s="21"/>
      <c r="B14" s="21"/>
      <c r="C14" s="2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8"/>
      <c r="W14" s="48"/>
      <c r="X14" s="21"/>
      <c r="Y14" s="28"/>
      <c r="Z14" s="47"/>
      <c r="AA14" s="47"/>
      <c r="AB14" s="21"/>
      <c r="AD14" s="21"/>
      <c r="AE14" s="49"/>
      <c r="AF14" s="21"/>
      <c r="AG14" s="21"/>
      <c r="AH14" s="21"/>
    </row>
    <row r="15" spans="1:34" x14ac:dyDescent="0.25">
      <c r="A15" s="50" t="s">
        <v>89</v>
      </c>
      <c r="B15" s="321"/>
      <c r="C15" s="321"/>
      <c r="D15" s="321"/>
      <c r="E15" s="321"/>
      <c r="F15" s="321"/>
      <c r="G15" s="321"/>
      <c r="H15" s="322"/>
      <c r="I15" s="321"/>
      <c r="J15" s="321"/>
      <c r="K15" s="323">
        <v>1</v>
      </c>
      <c r="L15" s="323">
        <v>1</v>
      </c>
      <c r="M15" s="323">
        <v>1</v>
      </c>
      <c r="N15" s="323">
        <v>1</v>
      </c>
      <c r="O15" s="323">
        <v>1</v>
      </c>
      <c r="P15" s="323">
        <v>1</v>
      </c>
      <c r="Q15" s="57" t="e">
        <f>$C$9* PRODUCT(K15:P15)</f>
        <v>#DIV/0!</v>
      </c>
      <c r="R15" s="326">
        <v>0</v>
      </c>
      <c r="S15" s="326">
        <v>0</v>
      </c>
      <c r="T15" s="326">
        <v>0</v>
      </c>
      <c r="U15" s="47"/>
      <c r="V15" s="79">
        <f>'IV Plan Premiums'!R15</f>
        <v>0</v>
      </c>
      <c r="W15" s="327">
        <v>0</v>
      </c>
      <c r="X15" s="88"/>
      <c r="Y15" s="28"/>
      <c r="Z15" s="328">
        <v>0</v>
      </c>
      <c r="AA15" s="360" t="e">
        <f>$Q15/(1-$R15-$S15-$T15)/$T$6</f>
        <v>#DIV/0!</v>
      </c>
      <c r="AB15" s="361"/>
      <c r="AC15" s="362" t="e">
        <f>AA15/Z15-1</f>
        <v>#DIV/0!</v>
      </c>
      <c r="AD15" s="361"/>
      <c r="AE15" s="363" t="e">
        <f t="shared" ref="AE15:AE46" si="1">V15/$V$13</f>
        <v>#DIV/0!</v>
      </c>
      <c r="AF15" s="21"/>
      <c r="AG15" s="21"/>
      <c r="AH15" s="21"/>
    </row>
    <row r="16" spans="1:34" x14ac:dyDescent="0.25">
      <c r="A16" s="50" t="s">
        <v>90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3">
        <v>1</v>
      </c>
      <c r="L16" s="323">
        <v>1</v>
      </c>
      <c r="M16" s="323">
        <v>1</v>
      </c>
      <c r="N16" s="323">
        <v>1</v>
      </c>
      <c r="O16" s="323">
        <v>1</v>
      </c>
      <c r="P16" s="323">
        <v>1</v>
      </c>
      <c r="Q16" s="57" t="e">
        <f t="shared" ref="Q16:Q79" si="2">$C$9* PRODUCT(K16:P16)</f>
        <v>#DIV/0!</v>
      </c>
      <c r="R16" s="326">
        <v>0</v>
      </c>
      <c r="S16" s="326">
        <v>0</v>
      </c>
      <c r="T16" s="326">
        <v>0</v>
      </c>
      <c r="U16" s="47"/>
      <c r="V16" s="79">
        <f>'IV Plan Premiums'!R16</f>
        <v>0</v>
      </c>
      <c r="W16" s="327">
        <v>0</v>
      </c>
      <c r="X16" s="88"/>
      <c r="Y16" s="28"/>
      <c r="Z16" s="328">
        <v>0</v>
      </c>
      <c r="AA16" s="360" t="e">
        <f t="shared" ref="AA16:AA79" si="3">$Q16/(1-$R16-$S16-$T16)/$T$6</f>
        <v>#DIV/0!</v>
      </c>
      <c r="AB16" s="361"/>
      <c r="AC16" s="362" t="e">
        <f t="shared" ref="AC16:AC78" si="4">AA16/Z16-1</f>
        <v>#DIV/0!</v>
      </c>
      <c r="AD16" s="361"/>
      <c r="AE16" s="363" t="e">
        <f t="shared" si="1"/>
        <v>#DIV/0!</v>
      </c>
      <c r="AF16" s="21"/>
      <c r="AG16" s="21"/>
      <c r="AH16" s="21"/>
    </row>
    <row r="17" spans="1:34" x14ac:dyDescent="0.25">
      <c r="A17" s="50" t="s">
        <v>91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3">
        <v>1</v>
      </c>
      <c r="L17" s="323">
        <v>1</v>
      </c>
      <c r="M17" s="323">
        <v>1</v>
      </c>
      <c r="N17" s="323">
        <v>1</v>
      </c>
      <c r="O17" s="323">
        <v>1</v>
      </c>
      <c r="P17" s="323">
        <v>1</v>
      </c>
      <c r="Q17" s="57" t="e">
        <f t="shared" si="2"/>
        <v>#DIV/0!</v>
      </c>
      <c r="R17" s="326">
        <v>0</v>
      </c>
      <c r="S17" s="326">
        <v>0</v>
      </c>
      <c r="T17" s="326">
        <v>0</v>
      </c>
      <c r="U17" s="47"/>
      <c r="V17" s="79">
        <f>'IV Plan Premiums'!R17</f>
        <v>0</v>
      </c>
      <c r="W17" s="327">
        <v>0</v>
      </c>
      <c r="X17" s="88"/>
      <c r="Y17" s="28"/>
      <c r="Z17" s="328">
        <v>0</v>
      </c>
      <c r="AA17" s="360" t="e">
        <f t="shared" si="3"/>
        <v>#DIV/0!</v>
      </c>
      <c r="AB17" s="361"/>
      <c r="AC17" s="362" t="e">
        <f t="shared" si="4"/>
        <v>#DIV/0!</v>
      </c>
      <c r="AD17" s="361"/>
      <c r="AE17" s="363" t="e">
        <f t="shared" si="1"/>
        <v>#DIV/0!</v>
      </c>
      <c r="AF17" s="21"/>
      <c r="AG17" s="21"/>
      <c r="AH17" s="21"/>
    </row>
    <row r="18" spans="1:34" x14ac:dyDescent="0.25">
      <c r="A18" s="50" t="s">
        <v>92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3">
        <v>1</v>
      </c>
      <c r="L18" s="323">
        <v>1</v>
      </c>
      <c r="M18" s="323">
        <v>1</v>
      </c>
      <c r="N18" s="323">
        <v>1</v>
      </c>
      <c r="O18" s="323">
        <v>1</v>
      </c>
      <c r="P18" s="323">
        <v>1</v>
      </c>
      <c r="Q18" s="57" t="e">
        <f t="shared" si="2"/>
        <v>#DIV/0!</v>
      </c>
      <c r="R18" s="326">
        <v>0</v>
      </c>
      <c r="S18" s="326">
        <v>0</v>
      </c>
      <c r="T18" s="326">
        <v>0</v>
      </c>
      <c r="U18" s="47"/>
      <c r="V18" s="79">
        <f>'IV Plan Premiums'!R18</f>
        <v>0</v>
      </c>
      <c r="W18" s="327">
        <v>0</v>
      </c>
      <c r="X18" s="88"/>
      <c r="Y18" s="28"/>
      <c r="Z18" s="328">
        <v>0</v>
      </c>
      <c r="AA18" s="360" t="e">
        <f t="shared" si="3"/>
        <v>#DIV/0!</v>
      </c>
      <c r="AB18" s="361"/>
      <c r="AC18" s="362" t="e">
        <f t="shared" si="4"/>
        <v>#DIV/0!</v>
      </c>
      <c r="AD18" s="361"/>
      <c r="AE18" s="363" t="e">
        <f t="shared" si="1"/>
        <v>#DIV/0!</v>
      </c>
      <c r="AF18" s="21"/>
      <c r="AG18" s="21"/>
      <c r="AH18" s="21"/>
    </row>
    <row r="19" spans="1:34" x14ac:dyDescent="0.25">
      <c r="A19" s="50" t="s">
        <v>93</v>
      </c>
      <c r="B19" s="322"/>
      <c r="C19" s="322"/>
      <c r="D19" s="322"/>
      <c r="E19" s="322"/>
      <c r="F19" s="322"/>
      <c r="G19" s="322"/>
      <c r="H19" s="322"/>
      <c r="I19" s="322"/>
      <c r="J19" s="322"/>
      <c r="K19" s="323">
        <v>1</v>
      </c>
      <c r="L19" s="323">
        <v>1</v>
      </c>
      <c r="M19" s="323">
        <v>1</v>
      </c>
      <c r="N19" s="323">
        <v>1</v>
      </c>
      <c r="O19" s="323">
        <v>1</v>
      </c>
      <c r="P19" s="323">
        <v>1</v>
      </c>
      <c r="Q19" s="57" t="e">
        <f t="shared" si="2"/>
        <v>#DIV/0!</v>
      </c>
      <c r="R19" s="326">
        <v>0</v>
      </c>
      <c r="S19" s="326">
        <v>0</v>
      </c>
      <c r="T19" s="326">
        <v>0</v>
      </c>
      <c r="U19" s="47"/>
      <c r="V19" s="79">
        <f>'IV Plan Premiums'!R19</f>
        <v>0</v>
      </c>
      <c r="W19" s="327">
        <v>0</v>
      </c>
      <c r="X19" s="88"/>
      <c r="Y19" s="28"/>
      <c r="Z19" s="328">
        <v>0</v>
      </c>
      <c r="AA19" s="360" t="e">
        <f t="shared" si="3"/>
        <v>#DIV/0!</v>
      </c>
      <c r="AB19" s="361"/>
      <c r="AC19" s="362" t="e">
        <f t="shared" si="4"/>
        <v>#DIV/0!</v>
      </c>
      <c r="AD19" s="361"/>
      <c r="AE19" s="363" t="e">
        <f t="shared" si="1"/>
        <v>#DIV/0!</v>
      </c>
      <c r="AF19" s="21"/>
      <c r="AG19" s="21"/>
      <c r="AH19" s="21"/>
    </row>
    <row r="20" spans="1:34" x14ac:dyDescent="0.25">
      <c r="A20" s="50" t="s">
        <v>94</v>
      </c>
      <c r="B20" s="322"/>
      <c r="C20" s="322"/>
      <c r="D20" s="322"/>
      <c r="E20" s="322"/>
      <c r="F20" s="322"/>
      <c r="G20" s="322"/>
      <c r="H20" s="322"/>
      <c r="I20" s="322"/>
      <c r="J20" s="322"/>
      <c r="K20" s="323">
        <v>1</v>
      </c>
      <c r="L20" s="323">
        <v>1</v>
      </c>
      <c r="M20" s="323">
        <v>1</v>
      </c>
      <c r="N20" s="323">
        <v>1</v>
      </c>
      <c r="O20" s="323">
        <v>1</v>
      </c>
      <c r="P20" s="323">
        <v>1</v>
      </c>
      <c r="Q20" s="57" t="e">
        <f t="shared" si="2"/>
        <v>#DIV/0!</v>
      </c>
      <c r="R20" s="326">
        <v>0</v>
      </c>
      <c r="S20" s="326">
        <v>0</v>
      </c>
      <c r="T20" s="326">
        <v>0</v>
      </c>
      <c r="U20" s="47"/>
      <c r="V20" s="79">
        <f>'IV Plan Premiums'!R20</f>
        <v>0</v>
      </c>
      <c r="W20" s="327">
        <v>0</v>
      </c>
      <c r="X20" s="88"/>
      <c r="Y20" s="28"/>
      <c r="Z20" s="328">
        <v>0</v>
      </c>
      <c r="AA20" s="360" t="e">
        <f t="shared" si="3"/>
        <v>#DIV/0!</v>
      </c>
      <c r="AB20" s="361"/>
      <c r="AC20" s="362" t="e">
        <f t="shared" si="4"/>
        <v>#DIV/0!</v>
      </c>
      <c r="AD20" s="361"/>
      <c r="AE20" s="363" t="e">
        <f t="shared" si="1"/>
        <v>#DIV/0!</v>
      </c>
      <c r="AF20" s="21"/>
      <c r="AG20" s="21"/>
      <c r="AH20" s="21"/>
    </row>
    <row r="21" spans="1:34" x14ac:dyDescent="0.25">
      <c r="A21" s="50" t="s">
        <v>95</v>
      </c>
      <c r="B21" s="322"/>
      <c r="C21" s="322"/>
      <c r="D21" s="322"/>
      <c r="E21" s="322"/>
      <c r="F21" s="322"/>
      <c r="G21" s="322"/>
      <c r="H21" s="322"/>
      <c r="I21" s="322"/>
      <c r="J21" s="322"/>
      <c r="K21" s="323">
        <v>1</v>
      </c>
      <c r="L21" s="323">
        <v>1</v>
      </c>
      <c r="M21" s="323">
        <v>1</v>
      </c>
      <c r="N21" s="323">
        <v>1</v>
      </c>
      <c r="O21" s="323">
        <v>1</v>
      </c>
      <c r="P21" s="323">
        <v>1</v>
      </c>
      <c r="Q21" s="57" t="e">
        <f t="shared" si="2"/>
        <v>#DIV/0!</v>
      </c>
      <c r="R21" s="326">
        <v>0</v>
      </c>
      <c r="S21" s="326">
        <v>0</v>
      </c>
      <c r="T21" s="326">
        <v>0</v>
      </c>
      <c r="U21" s="47"/>
      <c r="V21" s="79">
        <f>'IV Plan Premiums'!R21</f>
        <v>0</v>
      </c>
      <c r="W21" s="327">
        <v>0</v>
      </c>
      <c r="X21" s="88"/>
      <c r="Y21" s="28"/>
      <c r="Z21" s="328">
        <v>0</v>
      </c>
      <c r="AA21" s="360" t="e">
        <f t="shared" si="3"/>
        <v>#DIV/0!</v>
      </c>
      <c r="AB21" s="361"/>
      <c r="AC21" s="362" t="e">
        <f t="shared" si="4"/>
        <v>#DIV/0!</v>
      </c>
      <c r="AD21" s="361"/>
      <c r="AE21" s="363" t="e">
        <f t="shared" si="1"/>
        <v>#DIV/0!</v>
      </c>
      <c r="AF21" s="21"/>
      <c r="AG21" s="21"/>
      <c r="AH21" s="21"/>
    </row>
    <row r="22" spans="1:34" x14ac:dyDescent="0.25">
      <c r="A22" s="50" t="s">
        <v>96</v>
      </c>
      <c r="B22" s="322"/>
      <c r="C22" s="322"/>
      <c r="D22" s="322"/>
      <c r="E22" s="322"/>
      <c r="F22" s="322"/>
      <c r="G22" s="322"/>
      <c r="H22" s="322"/>
      <c r="I22" s="322"/>
      <c r="J22" s="322"/>
      <c r="K22" s="323">
        <v>1</v>
      </c>
      <c r="L22" s="323">
        <v>1</v>
      </c>
      <c r="M22" s="323">
        <v>1</v>
      </c>
      <c r="N22" s="323">
        <v>1</v>
      </c>
      <c r="O22" s="323">
        <v>1</v>
      </c>
      <c r="P22" s="323">
        <v>1</v>
      </c>
      <c r="Q22" s="57" t="e">
        <f t="shared" si="2"/>
        <v>#DIV/0!</v>
      </c>
      <c r="R22" s="326">
        <v>0</v>
      </c>
      <c r="S22" s="326">
        <v>0</v>
      </c>
      <c r="T22" s="326">
        <v>0</v>
      </c>
      <c r="U22" s="47"/>
      <c r="V22" s="79">
        <f>'IV Plan Premiums'!R22</f>
        <v>0</v>
      </c>
      <c r="W22" s="327">
        <v>0</v>
      </c>
      <c r="X22" s="88"/>
      <c r="Y22" s="28"/>
      <c r="Z22" s="328">
        <v>0</v>
      </c>
      <c r="AA22" s="360" t="e">
        <f t="shared" si="3"/>
        <v>#DIV/0!</v>
      </c>
      <c r="AB22" s="361"/>
      <c r="AC22" s="362" t="e">
        <f t="shared" si="4"/>
        <v>#DIV/0!</v>
      </c>
      <c r="AD22" s="361"/>
      <c r="AE22" s="363" t="e">
        <f t="shared" si="1"/>
        <v>#DIV/0!</v>
      </c>
      <c r="AF22" s="21"/>
      <c r="AG22" s="21"/>
      <c r="AH22" s="21"/>
    </row>
    <row r="23" spans="1:34" x14ac:dyDescent="0.25">
      <c r="A23" s="50" t="s">
        <v>97</v>
      </c>
      <c r="B23" s="322"/>
      <c r="C23" s="322"/>
      <c r="D23" s="322"/>
      <c r="E23" s="322"/>
      <c r="F23" s="322"/>
      <c r="G23" s="322"/>
      <c r="H23" s="322"/>
      <c r="I23" s="322"/>
      <c r="J23" s="322"/>
      <c r="K23" s="323">
        <v>1</v>
      </c>
      <c r="L23" s="323">
        <v>1</v>
      </c>
      <c r="M23" s="323">
        <v>1</v>
      </c>
      <c r="N23" s="323">
        <v>1</v>
      </c>
      <c r="O23" s="323">
        <v>1</v>
      </c>
      <c r="P23" s="323">
        <v>1</v>
      </c>
      <c r="Q23" s="57" t="e">
        <f t="shared" si="2"/>
        <v>#DIV/0!</v>
      </c>
      <c r="R23" s="326">
        <v>0</v>
      </c>
      <c r="S23" s="326">
        <v>0</v>
      </c>
      <c r="T23" s="326">
        <v>0</v>
      </c>
      <c r="U23" s="47"/>
      <c r="V23" s="79">
        <f>'IV Plan Premiums'!R23</f>
        <v>0</v>
      </c>
      <c r="W23" s="327">
        <v>0</v>
      </c>
      <c r="X23" s="88"/>
      <c r="Y23" s="28"/>
      <c r="Z23" s="328">
        <v>0</v>
      </c>
      <c r="AA23" s="360" t="e">
        <f t="shared" si="3"/>
        <v>#DIV/0!</v>
      </c>
      <c r="AB23" s="361"/>
      <c r="AC23" s="362" t="e">
        <f t="shared" si="4"/>
        <v>#DIV/0!</v>
      </c>
      <c r="AD23" s="361"/>
      <c r="AE23" s="363" t="e">
        <f t="shared" si="1"/>
        <v>#DIV/0!</v>
      </c>
      <c r="AF23" s="21"/>
      <c r="AG23" s="21"/>
      <c r="AH23" s="21"/>
    </row>
    <row r="24" spans="1:34" x14ac:dyDescent="0.25">
      <c r="A24" s="50" t="s">
        <v>98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3">
        <v>1</v>
      </c>
      <c r="L24" s="323">
        <v>1</v>
      </c>
      <c r="M24" s="323">
        <v>1</v>
      </c>
      <c r="N24" s="323">
        <v>1</v>
      </c>
      <c r="O24" s="323">
        <v>1</v>
      </c>
      <c r="P24" s="323">
        <v>1</v>
      </c>
      <c r="Q24" s="57" t="e">
        <f t="shared" si="2"/>
        <v>#DIV/0!</v>
      </c>
      <c r="R24" s="326">
        <v>0</v>
      </c>
      <c r="S24" s="326">
        <v>0</v>
      </c>
      <c r="T24" s="326">
        <v>0</v>
      </c>
      <c r="U24" s="47"/>
      <c r="V24" s="79">
        <f>'IV Plan Premiums'!R24</f>
        <v>0</v>
      </c>
      <c r="W24" s="327">
        <v>0</v>
      </c>
      <c r="X24" s="88"/>
      <c r="Y24" s="28"/>
      <c r="Z24" s="328">
        <v>0</v>
      </c>
      <c r="AA24" s="360" t="e">
        <f t="shared" si="3"/>
        <v>#DIV/0!</v>
      </c>
      <c r="AB24" s="361"/>
      <c r="AC24" s="362" t="e">
        <f t="shared" si="4"/>
        <v>#DIV/0!</v>
      </c>
      <c r="AD24" s="361"/>
      <c r="AE24" s="363" t="e">
        <f t="shared" si="1"/>
        <v>#DIV/0!</v>
      </c>
      <c r="AF24" s="21"/>
      <c r="AG24" s="21"/>
      <c r="AH24" s="21"/>
    </row>
    <row r="25" spans="1:34" x14ac:dyDescent="0.25">
      <c r="A25" s="50" t="s">
        <v>99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3">
        <v>1</v>
      </c>
      <c r="L25" s="323">
        <v>1</v>
      </c>
      <c r="M25" s="323">
        <v>1</v>
      </c>
      <c r="N25" s="323">
        <v>1</v>
      </c>
      <c r="O25" s="323">
        <v>1</v>
      </c>
      <c r="P25" s="323">
        <v>1</v>
      </c>
      <c r="Q25" s="57" t="e">
        <f t="shared" si="2"/>
        <v>#DIV/0!</v>
      </c>
      <c r="R25" s="326">
        <v>0</v>
      </c>
      <c r="S25" s="326">
        <v>0</v>
      </c>
      <c r="T25" s="326">
        <v>0</v>
      </c>
      <c r="U25" s="47"/>
      <c r="V25" s="79">
        <f>'IV Plan Premiums'!R25</f>
        <v>0</v>
      </c>
      <c r="W25" s="327">
        <v>0</v>
      </c>
      <c r="X25" s="88"/>
      <c r="Y25" s="28"/>
      <c r="Z25" s="328">
        <v>0</v>
      </c>
      <c r="AA25" s="360" t="e">
        <f t="shared" si="3"/>
        <v>#DIV/0!</v>
      </c>
      <c r="AB25" s="361"/>
      <c r="AC25" s="362" t="e">
        <f t="shared" si="4"/>
        <v>#DIV/0!</v>
      </c>
      <c r="AD25" s="361"/>
      <c r="AE25" s="363" t="e">
        <f t="shared" si="1"/>
        <v>#DIV/0!</v>
      </c>
      <c r="AF25" s="21"/>
      <c r="AG25" s="21"/>
      <c r="AH25" s="21"/>
    </row>
    <row r="26" spans="1:34" x14ac:dyDescent="0.25">
      <c r="A26" s="50" t="s">
        <v>100</v>
      </c>
      <c r="B26" s="322"/>
      <c r="C26" s="322"/>
      <c r="D26" s="322"/>
      <c r="E26" s="322"/>
      <c r="F26" s="322"/>
      <c r="G26" s="322"/>
      <c r="H26" s="322"/>
      <c r="I26" s="322"/>
      <c r="J26" s="322"/>
      <c r="K26" s="323">
        <v>1</v>
      </c>
      <c r="L26" s="323">
        <v>1</v>
      </c>
      <c r="M26" s="323">
        <v>1</v>
      </c>
      <c r="N26" s="323">
        <v>1</v>
      </c>
      <c r="O26" s="323">
        <v>1</v>
      </c>
      <c r="P26" s="323">
        <v>1</v>
      </c>
      <c r="Q26" s="57" t="e">
        <f t="shared" si="2"/>
        <v>#DIV/0!</v>
      </c>
      <c r="R26" s="326">
        <v>0</v>
      </c>
      <c r="S26" s="326">
        <v>0</v>
      </c>
      <c r="T26" s="326">
        <v>0</v>
      </c>
      <c r="U26" s="47"/>
      <c r="V26" s="79">
        <f>'IV Plan Premiums'!R26</f>
        <v>0</v>
      </c>
      <c r="W26" s="327">
        <v>0</v>
      </c>
      <c r="X26" s="88"/>
      <c r="Y26" s="28"/>
      <c r="Z26" s="328">
        <v>0</v>
      </c>
      <c r="AA26" s="360" t="e">
        <f t="shared" si="3"/>
        <v>#DIV/0!</v>
      </c>
      <c r="AB26" s="361"/>
      <c r="AC26" s="362" t="e">
        <f t="shared" si="4"/>
        <v>#DIV/0!</v>
      </c>
      <c r="AD26" s="361"/>
      <c r="AE26" s="363" t="e">
        <f t="shared" si="1"/>
        <v>#DIV/0!</v>
      </c>
      <c r="AF26" s="21"/>
      <c r="AG26" s="21"/>
      <c r="AH26" s="21"/>
    </row>
    <row r="27" spans="1:34" x14ac:dyDescent="0.25">
      <c r="A27" s="50" t="s">
        <v>101</v>
      </c>
      <c r="B27" s="322"/>
      <c r="C27" s="322"/>
      <c r="D27" s="322"/>
      <c r="E27" s="322"/>
      <c r="F27" s="322"/>
      <c r="G27" s="322"/>
      <c r="H27" s="322"/>
      <c r="I27" s="322"/>
      <c r="J27" s="322"/>
      <c r="K27" s="323">
        <v>1</v>
      </c>
      <c r="L27" s="323">
        <v>1</v>
      </c>
      <c r="M27" s="323">
        <v>1</v>
      </c>
      <c r="N27" s="323">
        <v>1</v>
      </c>
      <c r="O27" s="323">
        <v>1</v>
      </c>
      <c r="P27" s="323">
        <v>1</v>
      </c>
      <c r="Q27" s="57" t="e">
        <f t="shared" si="2"/>
        <v>#DIV/0!</v>
      </c>
      <c r="R27" s="326">
        <v>0</v>
      </c>
      <c r="S27" s="326">
        <v>0</v>
      </c>
      <c r="T27" s="326">
        <v>0</v>
      </c>
      <c r="U27" s="47"/>
      <c r="V27" s="79">
        <f>'IV Plan Premiums'!R27</f>
        <v>0</v>
      </c>
      <c r="W27" s="327">
        <v>0</v>
      </c>
      <c r="X27" s="88"/>
      <c r="Y27" s="28"/>
      <c r="Z27" s="328">
        <v>0</v>
      </c>
      <c r="AA27" s="360" t="e">
        <f t="shared" si="3"/>
        <v>#DIV/0!</v>
      </c>
      <c r="AB27" s="361"/>
      <c r="AC27" s="362" t="e">
        <f t="shared" si="4"/>
        <v>#DIV/0!</v>
      </c>
      <c r="AD27" s="361"/>
      <c r="AE27" s="363" t="e">
        <f t="shared" si="1"/>
        <v>#DIV/0!</v>
      </c>
      <c r="AF27" s="21"/>
      <c r="AG27" s="21"/>
      <c r="AH27" s="21"/>
    </row>
    <row r="28" spans="1:34" x14ac:dyDescent="0.25">
      <c r="A28" s="50" t="s">
        <v>102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3">
        <v>1</v>
      </c>
      <c r="L28" s="323">
        <v>1</v>
      </c>
      <c r="M28" s="323">
        <v>1</v>
      </c>
      <c r="N28" s="323">
        <v>1</v>
      </c>
      <c r="O28" s="323">
        <v>1</v>
      </c>
      <c r="P28" s="323">
        <v>1</v>
      </c>
      <c r="Q28" s="57" t="e">
        <f t="shared" si="2"/>
        <v>#DIV/0!</v>
      </c>
      <c r="R28" s="326">
        <v>0</v>
      </c>
      <c r="S28" s="326">
        <v>0</v>
      </c>
      <c r="T28" s="326">
        <v>0</v>
      </c>
      <c r="U28" s="47"/>
      <c r="V28" s="79">
        <f>'IV Plan Premiums'!R28</f>
        <v>0</v>
      </c>
      <c r="W28" s="327">
        <v>0</v>
      </c>
      <c r="X28" s="88"/>
      <c r="Y28" s="28"/>
      <c r="Z28" s="328">
        <v>0</v>
      </c>
      <c r="AA28" s="360" t="e">
        <f t="shared" si="3"/>
        <v>#DIV/0!</v>
      </c>
      <c r="AB28" s="361"/>
      <c r="AC28" s="362" t="e">
        <f t="shared" si="4"/>
        <v>#DIV/0!</v>
      </c>
      <c r="AD28" s="361"/>
      <c r="AE28" s="363" t="e">
        <f t="shared" si="1"/>
        <v>#DIV/0!</v>
      </c>
      <c r="AF28" s="21"/>
      <c r="AG28" s="21"/>
      <c r="AH28" s="21"/>
    </row>
    <row r="29" spans="1:34" x14ac:dyDescent="0.25">
      <c r="A29" s="50" t="s">
        <v>103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3">
        <v>1</v>
      </c>
      <c r="L29" s="323">
        <v>1</v>
      </c>
      <c r="M29" s="323">
        <v>1</v>
      </c>
      <c r="N29" s="323">
        <v>1</v>
      </c>
      <c r="O29" s="323">
        <v>1</v>
      </c>
      <c r="P29" s="323">
        <v>1</v>
      </c>
      <c r="Q29" s="57" t="e">
        <f t="shared" si="2"/>
        <v>#DIV/0!</v>
      </c>
      <c r="R29" s="326">
        <v>0</v>
      </c>
      <c r="S29" s="326">
        <v>0</v>
      </c>
      <c r="T29" s="326">
        <v>0</v>
      </c>
      <c r="U29" s="47"/>
      <c r="V29" s="79">
        <f>'IV Plan Premiums'!R29</f>
        <v>0</v>
      </c>
      <c r="W29" s="327">
        <v>0</v>
      </c>
      <c r="X29" s="88"/>
      <c r="Y29" s="28"/>
      <c r="Z29" s="328">
        <v>0</v>
      </c>
      <c r="AA29" s="360" t="e">
        <f t="shared" si="3"/>
        <v>#DIV/0!</v>
      </c>
      <c r="AB29" s="361"/>
      <c r="AC29" s="362" t="e">
        <f t="shared" si="4"/>
        <v>#DIV/0!</v>
      </c>
      <c r="AD29" s="361"/>
      <c r="AE29" s="363" t="e">
        <f t="shared" si="1"/>
        <v>#DIV/0!</v>
      </c>
      <c r="AF29" s="21"/>
      <c r="AG29" s="21"/>
      <c r="AH29" s="21"/>
    </row>
    <row r="30" spans="1:34" x14ac:dyDescent="0.25">
      <c r="A30" s="50" t="s">
        <v>104</v>
      </c>
      <c r="B30" s="322"/>
      <c r="C30" s="322"/>
      <c r="D30" s="322"/>
      <c r="E30" s="322"/>
      <c r="F30" s="322"/>
      <c r="G30" s="322"/>
      <c r="H30" s="322"/>
      <c r="I30" s="322"/>
      <c r="J30" s="322"/>
      <c r="K30" s="323">
        <v>1</v>
      </c>
      <c r="L30" s="323">
        <v>1</v>
      </c>
      <c r="M30" s="323">
        <v>1</v>
      </c>
      <c r="N30" s="323">
        <v>1</v>
      </c>
      <c r="O30" s="323">
        <v>1</v>
      </c>
      <c r="P30" s="323">
        <v>1</v>
      </c>
      <c r="Q30" s="57" t="e">
        <f t="shared" si="2"/>
        <v>#DIV/0!</v>
      </c>
      <c r="R30" s="326">
        <v>0</v>
      </c>
      <c r="S30" s="326">
        <v>0</v>
      </c>
      <c r="T30" s="326">
        <v>0</v>
      </c>
      <c r="U30" s="47"/>
      <c r="V30" s="79">
        <f>'IV Plan Premiums'!R30</f>
        <v>0</v>
      </c>
      <c r="W30" s="327">
        <v>0</v>
      </c>
      <c r="X30" s="88"/>
      <c r="Y30" s="28"/>
      <c r="Z30" s="328">
        <v>0</v>
      </c>
      <c r="AA30" s="360" t="e">
        <f t="shared" si="3"/>
        <v>#DIV/0!</v>
      </c>
      <c r="AB30" s="361"/>
      <c r="AC30" s="362" t="e">
        <f t="shared" si="4"/>
        <v>#DIV/0!</v>
      </c>
      <c r="AD30" s="361"/>
      <c r="AE30" s="363" t="e">
        <f t="shared" si="1"/>
        <v>#DIV/0!</v>
      </c>
      <c r="AF30" s="21"/>
      <c r="AG30" s="21"/>
      <c r="AH30" s="21"/>
    </row>
    <row r="31" spans="1:34" x14ac:dyDescent="0.25">
      <c r="A31" s="50" t="s">
        <v>105</v>
      </c>
      <c r="B31" s="322"/>
      <c r="C31" s="322"/>
      <c r="D31" s="322"/>
      <c r="E31" s="322"/>
      <c r="F31" s="322"/>
      <c r="G31" s="322"/>
      <c r="H31" s="322"/>
      <c r="I31" s="322"/>
      <c r="J31" s="322"/>
      <c r="K31" s="323">
        <v>1</v>
      </c>
      <c r="L31" s="323">
        <v>1</v>
      </c>
      <c r="M31" s="323">
        <v>1</v>
      </c>
      <c r="N31" s="323">
        <v>1</v>
      </c>
      <c r="O31" s="323">
        <v>1</v>
      </c>
      <c r="P31" s="323">
        <v>1</v>
      </c>
      <c r="Q31" s="57" t="e">
        <f t="shared" si="2"/>
        <v>#DIV/0!</v>
      </c>
      <c r="R31" s="326">
        <v>0</v>
      </c>
      <c r="S31" s="326">
        <v>0</v>
      </c>
      <c r="T31" s="326">
        <v>0</v>
      </c>
      <c r="U31" s="47"/>
      <c r="V31" s="79">
        <f>'IV Plan Premiums'!R31</f>
        <v>0</v>
      </c>
      <c r="W31" s="327">
        <v>0</v>
      </c>
      <c r="X31" s="88"/>
      <c r="Y31" s="28"/>
      <c r="Z31" s="328">
        <v>0</v>
      </c>
      <c r="AA31" s="360" t="e">
        <f t="shared" si="3"/>
        <v>#DIV/0!</v>
      </c>
      <c r="AB31" s="361"/>
      <c r="AC31" s="362" t="e">
        <f t="shared" si="4"/>
        <v>#DIV/0!</v>
      </c>
      <c r="AD31" s="361"/>
      <c r="AE31" s="363" t="e">
        <f t="shared" si="1"/>
        <v>#DIV/0!</v>
      </c>
      <c r="AF31" s="21"/>
      <c r="AG31" s="21"/>
      <c r="AH31" s="21"/>
    </row>
    <row r="32" spans="1:34" x14ac:dyDescent="0.25">
      <c r="A32" s="50" t="s">
        <v>106</v>
      </c>
      <c r="B32" s="322"/>
      <c r="C32" s="322"/>
      <c r="D32" s="322"/>
      <c r="E32" s="322"/>
      <c r="F32" s="322"/>
      <c r="G32" s="322"/>
      <c r="H32" s="322"/>
      <c r="I32" s="322"/>
      <c r="J32" s="322"/>
      <c r="K32" s="323">
        <v>1</v>
      </c>
      <c r="L32" s="323">
        <v>1</v>
      </c>
      <c r="M32" s="323">
        <v>1</v>
      </c>
      <c r="N32" s="323">
        <v>1</v>
      </c>
      <c r="O32" s="323">
        <v>1</v>
      </c>
      <c r="P32" s="323">
        <v>1</v>
      </c>
      <c r="Q32" s="57" t="e">
        <f t="shared" si="2"/>
        <v>#DIV/0!</v>
      </c>
      <c r="R32" s="326">
        <v>0</v>
      </c>
      <c r="S32" s="326">
        <v>0</v>
      </c>
      <c r="T32" s="326">
        <v>0</v>
      </c>
      <c r="U32" s="47"/>
      <c r="V32" s="79">
        <f>'IV Plan Premiums'!R32</f>
        <v>0</v>
      </c>
      <c r="W32" s="327">
        <v>0</v>
      </c>
      <c r="X32" s="88"/>
      <c r="Y32" s="28"/>
      <c r="Z32" s="328">
        <v>0</v>
      </c>
      <c r="AA32" s="360" t="e">
        <f t="shared" si="3"/>
        <v>#DIV/0!</v>
      </c>
      <c r="AB32" s="361"/>
      <c r="AC32" s="362" t="e">
        <f t="shared" si="4"/>
        <v>#DIV/0!</v>
      </c>
      <c r="AD32" s="361"/>
      <c r="AE32" s="363" t="e">
        <f t="shared" si="1"/>
        <v>#DIV/0!</v>
      </c>
      <c r="AF32" s="21"/>
      <c r="AG32" s="21"/>
      <c r="AH32" s="21"/>
    </row>
    <row r="33" spans="1:34" x14ac:dyDescent="0.25">
      <c r="A33" s="50" t="s">
        <v>107</v>
      </c>
      <c r="B33" s="322"/>
      <c r="C33" s="322"/>
      <c r="D33" s="322"/>
      <c r="E33" s="322"/>
      <c r="F33" s="322"/>
      <c r="G33" s="322"/>
      <c r="H33" s="322"/>
      <c r="I33" s="322"/>
      <c r="J33" s="322"/>
      <c r="K33" s="323">
        <v>1</v>
      </c>
      <c r="L33" s="323">
        <v>1</v>
      </c>
      <c r="M33" s="323">
        <v>1</v>
      </c>
      <c r="N33" s="323">
        <v>1</v>
      </c>
      <c r="O33" s="323">
        <v>1</v>
      </c>
      <c r="P33" s="323">
        <v>1</v>
      </c>
      <c r="Q33" s="57" t="e">
        <f t="shared" si="2"/>
        <v>#DIV/0!</v>
      </c>
      <c r="R33" s="326">
        <v>0</v>
      </c>
      <c r="S33" s="326">
        <v>0</v>
      </c>
      <c r="T33" s="326">
        <v>0</v>
      </c>
      <c r="U33" s="47"/>
      <c r="V33" s="79">
        <f>'IV Plan Premiums'!R33</f>
        <v>0</v>
      </c>
      <c r="W33" s="327">
        <v>0</v>
      </c>
      <c r="X33" s="88"/>
      <c r="Y33" s="28"/>
      <c r="Z33" s="328">
        <v>0</v>
      </c>
      <c r="AA33" s="360" t="e">
        <f t="shared" si="3"/>
        <v>#DIV/0!</v>
      </c>
      <c r="AB33" s="361"/>
      <c r="AC33" s="362" t="e">
        <f t="shared" si="4"/>
        <v>#DIV/0!</v>
      </c>
      <c r="AD33" s="361"/>
      <c r="AE33" s="363" t="e">
        <f t="shared" si="1"/>
        <v>#DIV/0!</v>
      </c>
      <c r="AF33" s="21"/>
      <c r="AG33" s="21"/>
      <c r="AH33" s="21"/>
    </row>
    <row r="34" spans="1:34" x14ac:dyDescent="0.25">
      <c r="A34" s="50" t="s">
        <v>108</v>
      </c>
      <c r="B34" s="322"/>
      <c r="C34" s="322"/>
      <c r="D34" s="322"/>
      <c r="E34" s="322"/>
      <c r="F34" s="322"/>
      <c r="G34" s="322"/>
      <c r="H34" s="322"/>
      <c r="I34" s="322"/>
      <c r="J34" s="322"/>
      <c r="K34" s="323">
        <v>1</v>
      </c>
      <c r="L34" s="323">
        <v>1</v>
      </c>
      <c r="M34" s="323">
        <v>1</v>
      </c>
      <c r="N34" s="323">
        <v>1</v>
      </c>
      <c r="O34" s="323">
        <v>1</v>
      </c>
      <c r="P34" s="323">
        <v>1</v>
      </c>
      <c r="Q34" s="57" t="e">
        <f t="shared" si="2"/>
        <v>#DIV/0!</v>
      </c>
      <c r="R34" s="326">
        <v>0</v>
      </c>
      <c r="S34" s="326">
        <v>0</v>
      </c>
      <c r="T34" s="326">
        <v>0</v>
      </c>
      <c r="U34" s="47"/>
      <c r="V34" s="79">
        <f>'IV Plan Premiums'!R34</f>
        <v>0</v>
      </c>
      <c r="W34" s="327">
        <v>0</v>
      </c>
      <c r="X34" s="88"/>
      <c r="Y34" s="28"/>
      <c r="Z34" s="328">
        <v>0</v>
      </c>
      <c r="AA34" s="360" t="e">
        <f t="shared" si="3"/>
        <v>#DIV/0!</v>
      </c>
      <c r="AB34" s="361"/>
      <c r="AC34" s="362" t="e">
        <f t="shared" si="4"/>
        <v>#DIV/0!</v>
      </c>
      <c r="AD34" s="361"/>
      <c r="AE34" s="363" t="e">
        <f t="shared" si="1"/>
        <v>#DIV/0!</v>
      </c>
      <c r="AF34" s="21"/>
      <c r="AG34" s="21"/>
      <c r="AH34" s="21"/>
    </row>
    <row r="35" spans="1:34" x14ac:dyDescent="0.25">
      <c r="A35" s="50" t="s">
        <v>109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3">
        <v>1</v>
      </c>
      <c r="L35" s="323">
        <v>1</v>
      </c>
      <c r="M35" s="323">
        <v>1</v>
      </c>
      <c r="N35" s="323">
        <v>1</v>
      </c>
      <c r="O35" s="323">
        <v>1</v>
      </c>
      <c r="P35" s="323">
        <v>1</v>
      </c>
      <c r="Q35" s="57" t="e">
        <f t="shared" si="2"/>
        <v>#DIV/0!</v>
      </c>
      <c r="R35" s="326">
        <v>0</v>
      </c>
      <c r="S35" s="326">
        <v>0</v>
      </c>
      <c r="T35" s="326">
        <v>0</v>
      </c>
      <c r="U35" s="47"/>
      <c r="V35" s="79">
        <f>'IV Plan Premiums'!R35</f>
        <v>0</v>
      </c>
      <c r="W35" s="327">
        <v>0</v>
      </c>
      <c r="X35" s="88"/>
      <c r="Y35" s="28"/>
      <c r="Z35" s="328">
        <v>0</v>
      </c>
      <c r="AA35" s="360" t="e">
        <f t="shared" si="3"/>
        <v>#DIV/0!</v>
      </c>
      <c r="AB35" s="361"/>
      <c r="AC35" s="362" t="e">
        <f t="shared" si="4"/>
        <v>#DIV/0!</v>
      </c>
      <c r="AD35" s="361"/>
      <c r="AE35" s="363" t="e">
        <f t="shared" si="1"/>
        <v>#DIV/0!</v>
      </c>
      <c r="AF35" s="21"/>
      <c r="AG35" s="21"/>
      <c r="AH35" s="21"/>
    </row>
    <row r="36" spans="1:34" x14ac:dyDescent="0.25">
      <c r="A36" s="50" t="s">
        <v>110</v>
      </c>
      <c r="B36" s="322"/>
      <c r="C36" s="322"/>
      <c r="D36" s="322"/>
      <c r="E36" s="322"/>
      <c r="F36" s="322"/>
      <c r="G36" s="322"/>
      <c r="H36" s="322"/>
      <c r="I36" s="322"/>
      <c r="J36" s="322"/>
      <c r="K36" s="323">
        <v>1</v>
      </c>
      <c r="L36" s="323">
        <v>1</v>
      </c>
      <c r="M36" s="323">
        <v>1</v>
      </c>
      <c r="N36" s="323">
        <v>1</v>
      </c>
      <c r="O36" s="323">
        <v>1</v>
      </c>
      <c r="P36" s="323">
        <v>1</v>
      </c>
      <c r="Q36" s="57" t="e">
        <f t="shared" si="2"/>
        <v>#DIV/0!</v>
      </c>
      <c r="R36" s="326">
        <v>0</v>
      </c>
      <c r="S36" s="326">
        <v>0</v>
      </c>
      <c r="T36" s="326">
        <v>0</v>
      </c>
      <c r="U36" s="47"/>
      <c r="V36" s="79">
        <f>'IV Plan Premiums'!R36</f>
        <v>0</v>
      </c>
      <c r="W36" s="327">
        <v>0</v>
      </c>
      <c r="X36" s="88"/>
      <c r="Y36" s="28"/>
      <c r="Z36" s="328">
        <v>0</v>
      </c>
      <c r="AA36" s="360" t="e">
        <f t="shared" si="3"/>
        <v>#DIV/0!</v>
      </c>
      <c r="AB36" s="361"/>
      <c r="AC36" s="362" t="e">
        <f t="shared" si="4"/>
        <v>#DIV/0!</v>
      </c>
      <c r="AD36" s="361"/>
      <c r="AE36" s="363" t="e">
        <f t="shared" si="1"/>
        <v>#DIV/0!</v>
      </c>
      <c r="AF36" s="21"/>
      <c r="AG36" s="21"/>
      <c r="AH36" s="21"/>
    </row>
    <row r="37" spans="1:34" x14ac:dyDescent="0.25">
      <c r="A37" s="50" t="s">
        <v>111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3">
        <v>1</v>
      </c>
      <c r="L37" s="323">
        <v>1</v>
      </c>
      <c r="M37" s="323">
        <v>1</v>
      </c>
      <c r="N37" s="323">
        <v>1</v>
      </c>
      <c r="O37" s="323">
        <v>1</v>
      </c>
      <c r="P37" s="323">
        <v>1</v>
      </c>
      <c r="Q37" s="57" t="e">
        <f t="shared" si="2"/>
        <v>#DIV/0!</v>
      </c>
      <c r="R37" s="326">
        <v>0</v>
      </c>
      <c r="S37" s="326">
        <v>0</v>
      </c>
      <c r="T37" s="326">
        <v>0</v>
      </c>
      <c r="U37" s="47"/>
      <c r="V37" s="79">
        <f>'IV Plan Premiums'!R37</f>
        <v>0</v>
      </c>
      <c r="W37" s="327">
        <v>0</v>
      </c>
      <c r="X37" s="88"/>
      <c r="Y37" s="28"/>
      <c r="Z37" s="328">
        <v>0</v>
      </c>
      <c r="AA37" s="360" t="e">
        <f t="shared" si="3"/>
        <v>#DIV/0!</v>
      </c>
      <c r="AB37" s="361"/>
      <c r="AC37" s="362" t="e">
        <f t="shared" si="4"/>
        <v>#DIV/0!</v>
      </c>
      <c r="AD37" s="361"/>
      <c r="AE37" s="363" t="e">
        <f t="shared" si="1"/>
        <v>#DIV/0!</v>
      </c>
      <c r="AF37" s="21"/>
      <c r="AG37" s="21"/>
      <c r="AH37" s="21"/>
    </row>
    <row r="38" spans="1:34" x14ac:dyDescent="0.25">
      <c r="A38" s="50" t="s">
        <v>112</v>
      </c>
      <c r="B38" s="322"/>
      <c r="C38" s="322"/>
      <c r="D38" s="322"/>
      <c r="E38" s="322"/>
      <c r="F38" s="322"/>
      <c r="G38" s="322"/>
      <c r="H38" s="322"/>
      <c r="I38" s="322"/>
      <c r="J38" s="322"/>
      <c r="K38" s="323">
        <v>1</v>
      </c>
      <c r="L38" s="323">
        <v>1</v>
      </c>
      <c r="M38" s="323">
        <v>1</v>
      </c>
      <c r="N38" s="323">
        <v>1</v>
      </c>
      <c r="O38" s="323">
        <v>1</v>
      </c>
      <c r="P38" s="323">
        <v>1</v>
      </c>
      <c r="Q38" s="57" t="e">
        <f t="shared" si="2"/>
        <v>#DIV/0!</v>
      </c>
      <c r="R38" s="326">
        <v>0</v>
      </c>
      <c r="S38" s="326">
        <v>0</v>
      </c>
      <c r="T38" s="326">
        <v>0</v>
      </c>
      <c r="U38" s="47"/>
      <c r="V38" s="79">
        <f>'IV Plan Premiums'!R38</f>
        <v>0</v>
      </c>
      <c r="W38" s="327">
        <v>0</v>
      </c>
      <c r="X38" s="88"/>
      <c r="Y38" s="28"/>
      <c r="Z38" s="328">
        <v>0</v>
      </c>
      <c r="AA38" s="360" t="e">
        <f t="shared" si="3"/>
        <v>#DIV/0!</v>
      </c>
      <c r="AB38" s="361"/>
      <c r="AC38" s="362" t="e">
        <f t="shared" si="4"/>
        <v>#DIV/0!</v>
      </c>
      <c r="AD38" s="361"/>
      <c r="AE38" s="363" t="e">
        <f t="shared" si="1"/>
        <v>#DIV/0!</v>
      </c>
      <c r="AF38" s="21"/>
      <c r="AG38" s="21"/>
      <c r="AH38" s="21"/>
    </row>
    <row r="39" spans="1:34" x14ac:dyDescent="0.25">
      <c r="A39" s="50" t="s">
        <v>113</v>
      </c>
      <c r="B39" s="322"/>
      <c r="C39" s="322"/>
      <c r="D39" s="322"/>
      <c r="E39" s="322"/>
      <c r="F39" s="322"/>
      <c r="G39" s="322"/>
      <c r="H39" s="322"/>
      <c r="I39" s="322"/>
      <c r="J39" s="322"/>
      <c r="K39" s="323">
        <v>1</v>
      </c>
      <c r="L39" s="323">
        <v>1</v>
      </c>
      <c r="M39" s="323">
        <v>1</v>
      </c>
      <c r="N39" s="323">
        <v>1</v>
      </c>
      <c r="O39" s="323">
        <v>1</v>
      </c>
      <c r="P39" s="323">
        <v>1</v>
      </c>
      <c r="Q39" s="57" t="e">
        <f t="shared" si="2"/>
        <v>#DIV/0!</v>
      </c>
      <c r="R39" s="326">
        <v>0</v>
      </c>
      <c r="S39" s="326">
        <v>0</v>
      </c>
      <c r="T39" s="326">
        <v>0</v>
      </c>
      <c r="U39" s="47"/>
      <c r="V39" s="79">
        <f>'IV Plan Premiums'!R39</f>
        <v>0</v>
      </c>
      <c r="W39" s="327"/>
      <c r="X39" s="88"/>
      <c r="Y39" s="28"/>
      <c r="Z39" s="328"/>
      <c r="AA39" s="360" t="e">
        <f t="shared" si="3"/>
        <v>#DIV/0!</v>
      </c>
      <c r="AB39" s="361"/>
      <c r="AC39" s="362" t="e">
        <f t="shared" si="4"/>
        <v>#DIV/0!</v>
      </c>
      <c r="AD39" s="361"/>
      <c r="AE39" s="363" t="e">
        <f t="shared" si="1"/>
        <v>#DIV/0!</v>
      </c>
      <c r="AF39" s="21"/>
      <c r="AG39" s="21"/>
      <c r="AH39" s="21"/>
    </row>
    <row r="40" spans="1:34" x14ac:dyDescent="0.25">
      <c r="A40" s="50" t="s">
        <v>114</v>
      </c>
      <c r="B40" s="322"/>
      <c r="C40" s="322"/>
      <c r="D40" s="322"/>
      <c r="E40" s="322"/>
      <c r="F40" s="322"/>
      <c r="G40" s="322"/>
      <c r="H40" s="322"/>
      <c r="I40" s="322"/>
      <c r="J40" s="322"/>
      <c r="K40" s="323">
        <v>1</v>
      </c>
      <c r="L40" s="323">
        <v>1</v>
      </c>
      <c r="M40" s="323">
        <v>1</v>
      </c>
      <c r="N40" s="323">
        <v>1</v>
      </c>
      <c r="O40" s="323">
        <v>1</v>
      </c>
      <c r="P40" s="323">
        <v>1</v>
      </c>
      <c r="Q40" s="57" t="e">
        <f t="shared" si="2"/>
        <v>#DIV/0!</v>
      </c>
      <c r="R40" s="326">
        <v>0</v>
      </c>
      <c r="S40" s="326">
        <v>0</v>
      </c>
      <c r="T40" s="326">
        <v>0</v>
      </c>
      <c r="U40" s="47"/>
      <c r="V40" s="79">
        <f>'IV Plan Premiums'!R40</f>
        <v>0</v>
      </c>
      <c r="W40" s="327"/>
      <c r="X40" s="88"/>
      <c r="Y40" s="28"/>
      <c r="Z40" s="328"/>
      <c r="AA40" s="360" t="e">
        <f t="shared" si="3"/>
        <v>#DIV/0!</v>
      </c>
      <c r="AB40" s="361"/>
      <c r="AC40" s="362" t="e">
        <f t="shared" si="4"/>
        <v>#DIV/0!</v>
      </c>
      <c r="AD40" s="361"/>
      <c r="AE40" s="363" t="e">
        <f t="shared" si="1"/>
        <v>#DIV/0!</v>
      </c>
      <c r="AF40" s="21"/>
      <c r="AG40" s="21"/>
      <c r="AH40" s="21"/>
    </row>
    <row r="41" spans="1:34" x14ac:dyDescent="0.25">
      <c r="A41" s="50" t="s">
        <v>115</v>
      </c>
      <c r="B41" s="322"/>
      <c r="C41" s="322"/>
      <c r="D41" s="322"/>
      <c r="E41" s="322"/>
      <c r="F41" s="322"/>
      <c r="G41" s="322"/>
      <c r="H41" s="322"/>
      <c r="I41" s="322"/>
      <c r="J41" s="322"/>
      <c r="K41" s="323">
        <v>1</v>
      </c>
      <c r="L41" s="323">
        <v>1</v>
      </c>
      <c r="M41" s="323">
        <v>1</v>
      </c>
      <c r="N41" s="323">
        <v>1</v>
      </c>
      <c r="O41" s="323">
        <v>1</v>
      </c>
      <c r="P41" s="323">
        <v>1</v>
      </c>
      <c r="Q41" s="57" t="e">
        <f t="shared" si="2"/>
        <v>#DIV/0!</v>
      </c>
      <c r="R41" s="326">
        <v>0</v>
      </c>
      <c r="S41" s="326">
        <v>0</v>
      </c>
      <c r="T41" s="326">
        <v>0</v>
      </c>
      <c r="U41" s="47"/>
      <c r="V41" s="79">
        <f>'IV Plan Premiums'!R41</f>
        <v>0</v>
      </c>
      <c r="W41" s="327"/>
      <c r="X41" s="88"/>
      <c r="Y41" s="28"/>
      <c r="Z41" s="328"/>
      <c r="AA41" s="360" t="e">
        <f t="shared" si="3"/>
        <v>#DIV/0!</v>
      </c>
      <c r="AB41" s="361"/>
      <c r="AC41" s="362" t="e">
        <f t="shared" si="4"/>
        <v>#DIV/0!</v>
      </c>
      <c r="AD41" s="361"/>
      <c r="AE41" s="363" t="e">
        <f t="shared" si="1"/>
        <v>#DIV/0!</v>
      </c>
      <c r="AF41" s="21"/>
      <c r="AG41" s="21"/>
      <c r="AH41" s="21"/>
    </row>
    <row r="42" spans="1:34" x14ac:dyDescent="0.25">
      <c r="A42" s="50" t="s">
        <v>116</v>
      </c>
      <c r="B42" s="322"/>
      <c r="C42" s="322"/>
      <c r="D42" s="322"/>
      <c r="E42" s="322"/>
      <c r="F42" s="322"/>
      <c r="G42" s="322"/>
      <c r="H42" s="322"/>
      <c r="I42" s="322"/>
      <c r="J42" s="322"/>
      <c r="K42" s="323">
        <v>1</v>
      </c>
      <c r="L42" s="323">
        <v>1</v>
      </c>
      <c r="M42" s="323">
        <v>1</v>
      </c>
      <c r="N42" s="323">
        <v>1</v>
      </c>
      <c r="O42" s="323">
        <v>1</v>
      </c>
      <c r="P42" s="323">
        <v>1</v>
      </c>
      <c r="Q42" s="57" t="e">
        <f t="shared" si="2"/>
        <v>#DIV/0!</v>
      </c>
      <c r="R42" s="326">
        <v>0</v>
      </c>
      <c r="S42" s="326">
        <v>0</v>
      </c>
      <c r="T42" s="326">
        <v>0</v>
      </c>
      <c r="U42" s="47"/>
      <c r="V42" s="79">
        <f>'IV Plan Premiums'!R42</f>
        <v>0</v>
      </c>
      <c r="W42" s="327"/>
      <c r="X42" s="88"/>
      <c r="Y42" s="28"/>
      <c r="Z42" s="328"/>
      <c r="AA42" s="360" t="e">
        <f t="shared" si="3"/>
        <v>#DIV/0!</v>
      </c>
      <c r="AB42" s="361"/>
      <c r="AC42" s="362" t="e">
        <f t="shared" si="4"/>
        <v>#DIV/0!</v>
      </c>
      <c r="AD42" s="361"/>
      <c r="AE42" s="363" t="e">
        <f t="shared" si="1"/>
        <v>#DIV/0!</v>
      </c>
      <c r="AF42" s="21"/>
      <c r="AG42" s="21"/>
      <c r="AH42" s="21"/>
    </row>
    <row r="43" spans="1:34" x14ac:dyDescent="0.25">
      <c r="A43" s="50" t="s">
        <v>117</v>
      </c>
      <c r="B43" s="322"/>
      <c r="C43" s="322"/>
      <c r="D43" s="322"/>
      <c r="E43" s="322"/>
      <c r="F43" s="322"/>
      <c r="G43" s="322"/>
      <c r="H43" s="322"/>
      <c r="I43" s="322"/>
      <c r="J43" s="322"/>
      <c r="K43" s="323">
        <v>1</v>
      </c>
      <c r="L43" s="323">
        <v>1</v>
      </c>
      <c r="M43" s="323">
        <v>1</v>
      </c>
      <c r="N43" s="323">
        <v>1</v>
      </c>
      <c r="O43" s="323">
        <v>1</v>
      </c>
      <c r="P43" s="323">
        <v>1</v>
      </c>
      <c r="Q43" s="57" t="e">
        <f t="shared" si="2"/>
        <v>#DIV/0!</v>
      </c>
      <c r="R43" s="326">
        <v>0</v>
      </c>
      <c r="S43" s="326">
        <v>0</v>
      </c>
      <c r="T43" s="326">
        <v>0</v>
      </c>
      <c r="U43" s="47"/>
      <c r="V43" s="79">
        <f>'IV Plan Premiums'!R43</f>
        <v>0</v>
      </c>
      <c r="W43" s="327"/>
      <c r="X43" s="88"/>
      <c r="Y43" s="28"/>
      <c r="Z43" s="328"/>
      <c r="AA43" s="360" t="e">
        <f t="shared" si="3"/>
        <v>#DIV/0!</v>
      </c>
      <c r="AB43" s="361"/>
      <c r="AC43" s="362" t="e">
        <f t="shared" si="4"/>
        <v>#DIV/0!</v>
      </c>
      <c r="AD43" s="361"/>
      <c r="AE43" s="363" t="e">
        <f t="shared" si="1"/>
        <v>#DIV/0!</v>
      </c>
      <c r="AF43" s="21"/>
      <c r="AG43" s="21"/>
      <c r="AH43" s="21"/>
    </row>
    <row r="44" spans="1:34" x14ac:dyDescent="0.25">
      <c r="A44" s="50" t="s">
        <v>118</v>
      </c>
      <c r="B44" s="322"/>
      <c r="C44" s="322"/>
      <c r="D44" s="322"/>
      <c r="E44" s="322"/>
      <c r="F44" s="322"/>
      <c r="G44" s="322"/>
      <c r="H44" s="322"/>
      <c r="I44" s="322"/>
      <c r="J44" s="322"/>
      <c r="K44" s="323">
        <v>1</v>
      </c>
      <c r="L44" s="323">
        <v>1</v>
      </c>
      <c r="M44" s="323">
        <v>1</v>
      </c>
      <c r="N44" s="323">
        <v>1</v>
      </c>
      <c r="O44" s="323">
        <v>1</v>
      </c>
      <c r="P44" s="323">
        <v>1</v>
      </c>
      <c r="Q44" s="57" t="e">
        <f t="shared" si="2"/>
        <v>#DIV/0!</v>
      </c>
      <c r="R44" s="326">
        <v>0</v>
      </c>
      <c r="S44" s="326">
        <v>0</v>
      </c>
      <c r="T44" s="326">
        <v>0</v>
      </c>
      <c r="U44" s="47"/>
      <c r="V44" s="79">
        <f>'IV Plan Premiums'!R44</f>
        <v>0</v>
      </c>
      <c r="W44" s="327"/>
      <c r="X44" s="88"/>
      <c r="Y44" s="28"/>
      <c r="Z44" s="328"/>
      <c r="AA44" s="360" t="e">
        <f t="shared" si="3"/>
        <v>#DIV/0!</v>
      </c>
      <c r="AB44" s="361"/>
      <c r="AC44" s="362" t="e">
        <f t="shared" si="4"/>
        <v>#DIV/0!</v>
      </c>
      <c r="AD44" s="361"/>
      <c r="AE44" s="363" t="e">
        <f t="shared" si="1"/>
        <v>#DIV/0!</v>
      </c>
      <c r="AF44" s="21"/>
      <c r="AG44" s="21"/>
      <c r="AH44" s="21"/>
    </row>
    <row r="45" spans="1:34" x14ac:dyDescent="0.25">
      <c r="A45" s="50" t="s">
        <v>119</v>
      </c>
      <c r="B45" s="322"/>
      <c r="C45" s="322"/>
      <c r="D45" s="322"/>
      <c r="E45" s="322"/>
      <c r="F45" s="322"/>
      <c r="G45" s="322"/>
      <c r="H45" s="322"/>
      <c r="I45" s="322"/>
      <c r="J45" s="322"/>
      <c r="K45" s="323">
        <v>1</v>
      </c>
      <c r="L45" s="323">
        <v>1</v>
      </c>
      <c r="M45" s="323">
        <v>1</v>
      </c>
      <c r="N45" s="323">
        <v>1</v>
      </c>
      <c r="O45" s="323">
        <v>1</v>
      </c>
      <c r="P45" s="323">
        <v>1</v>
      </c>
      <c r="Q45" s="57" t="e">
        <f t="shared" si="2"/>
        <v>#DIV/0!</v>
      </c>
      <c r="R45" s="326">
        <v>0</v>
      </c>
      <c r="S45" s="326">
        <v>0</v>
      </c>
      <c r="T45" s="326">
        <v>0</v>
      </c>
      <c r="U45" s="47"/>
      <c r="V45" s="79">
        <f>'IV Plan Premiums'!R45</f>
        <v>0</v>
      </c>
      <c r="W45" s="327"/>
      <c r="X45" s="88"/>
      <c r="Y45" s="28"/>
      <c r="Z45" s="328"/>
      <c r="AA45" s="360" t="e">
        <f t="shared" si="3"/>
        <v>#DIV/0!</v>
      </c>
      <c r="AB45" s="361"/>
      <c r="AC45" s="362" t="e">
        <f t="shared" si="4"/>
        <v>#DIV/0!</v>
      </c>
      <c r="AD45" s="361"/>
      <c r="AE45" s="363" t="e">
        <f t="shared" si="1"/>
        <v>#DIV/0!</v>
      </c>
      <c r="AF45" s="21"/>
      <c r="AG45" s="21"/>
      <c r="AH45" s="21"/>
    </row>
    <row r="46" spans="1:34" x14ac:dyDescent="0.25">
      <c r="A46" s="50" t="s">
        <v>120</v>
      </c>
      <c r="B46" s="322"/>
      <c r="C46" s="322"/>
      <c r="D46" s="322"/>
      <c r="E46" s="322"/>
      <c r="F46" s="322"/>
      <c r="G46" s="322"/>
      <c r="H46" s="322"/>
      <c r="I46" s="322"/>
      <c r="J46" s="322"/>
      <c r="K46" s="323">
        <v>1</v>
      </c>
      <c r="L46" s="323">
        <v>1</v>
      </c>
      <c r="M46" s="323">
        <v>1</v>
      </c>
      <c r="N46" s="323">
        <v>1</v>
      </c>
      <c r="O46" s="323">
        <v>1</v>
      </c>
      <c r="P46" s="323">
        <v>1</v>
      </c>
      <c r="Q46" s="57" t="e">
        <f t="shared" si="2"/>
        <v>#DIV/0!</v>
      </c>
      <c r="R46" s="326">
        <v>0</v>
      </c>
      <c r="S46" s="326">
        <v>0</v>
      </c>
      <c r="T46" s="326">
        <v>0</v>
      </c>
      <c r="U46" s="47"/>
      <c r="V46" s="79">
        <f>'IV Plan Premiums'!R46</f>
        <v>0</v>
      </c>
      <c r="W46" s="327"/>
      <c r="X46" s="88"/>
      <c r="Y46" s="28"/>
      <c r="Z46" s="328"/>
      <c r="AA46" s="360" t="e">
        <f t="shared" si="3"/>
        <v>#DIV/0!</v>
      </c>
      <c r="AB46" s="361"/>
      <c r="AC46" s="362" t="e">
        <f t="shared" si="4"/>
        <v>#DIV/0!</v>
      </c>
      <c r="AD46" s="361"/>
      <c r="AE46" s="363" t="e">
        <f t="shared" si="1"/>
        <v>#DIV/0!</v>
      </c>
      <c r="AF46" s="21"/>
      <c r="AG46" s="21"/>
      <c r="AH46" s="21"/>
    </row>
    <row r="47" spans="1:34" x14ac:dyDescent="0.25">
      <c r="A47" s="50" t="s">
        <v>121</v>
      </c>
      <c r="B47" s="322"/>
      <c r="C47" s="322"/>
      <c r="D47" s="322"/>
      <c r="E47" s="322"/>
      <c r="F47" s="322"/>
      <c r="G47" s="322"/>
      <c r="H47" s="322"/>
      <c r="I47" s="322"/>
      <c r="J47" s="322"/>
      <c r="K47" s="323">
        <v>1</v>
      </c>
      <c r="L47" s="323">
        <v>1</v>
      </c>
      <c r="M47" s="323">
        <v>1</v>
      </c>
      <c r="N47" s="323">
        <v>1</v>
      </c>
      <c r="O47" s="323">
        <v>1</v>
      </c>
      <c r="P47" s="323">
        <v>1</v>
      </c>
      <c r="Q47" s="57" t="e">
        <f t="shared" si="2"/>
        <v>#DIV/0!</v>
      </c>
      <c r="R47" s="326">
        <v>0</v>
      </c>
      <c r="S47" s="326">
        <v>0</v>
      </c>
      <c r="T47" s="326">
        <v>0</v>
      </c>
      <c r="U47" s="47"/>
      <c r="V47" s="79">
        <f>'IV Plan Premiums'!R47</f>
        <v>0</v>
      </c>
      <c r="W47" s="327"/>
      <c r="X47" s="88"/>
      <c r="Y47" s="28"/>
      <c r="Z47" s="328"/>
      <c r="AA47" s="360" t="e">
        <f t="shared" si="3"/>
        <v>#DIV/0!</v>
      </c>
      <c r="AB47" s="361"/>
      <c r="AC47" s="362" t="e">
        <f t="shared" si="4"/>
        <v>#DIV/0!</v>
      </c>
      <c r="AD47" s="361"/>
      <c r="AE47" s="363" t="e">
        <f t="shared" ref="AE47:AE78" si="5">V47/$V$13</f>
        <v>#DIV/0!</v>
      </c>
      <c r="AF47" s="21"/>
      <c r="AG47" s="21"/>
      <c r="AH47" s="21"/>
    </row>
    <row r="48" spans="1:34" x14ac:dyDescent="0.25">
      <c r="A48" s="50" t="s">
        <v>122</v>
      </c>
      <c r="B48" s="322"/>
      <c r="C48" s="322"/>
      <c r="D48" s="322"/>
      <c r="E48" s="322"/>
      <c r="F48" s="322"/>
      <c r="G48" s="322"/>
      <c r="H48" s="322"/>
      <c r="I48" s="322"/>
      <c r="J48" s="322"/>
      <c r="K48" s="323">
        <v>1</v>
      </c>
      <c r="L48" s="323">
        <v>1</v>
      </c>
      <c r="M48" s="323">
        <v>1</v>
      </c>
      <c r="N48" s="323">
        <v>1</v>
      </c>
      <c r="O48" s="323">
        <v>1</v>
      </c>
      <c r="P48" s="323">
        <v>1</v>
      </c>
      <c r="Q48" s="57" t="e">
        <f t="shared" si="2"/>
        <v>#DIV/0!</v>
      </c>
      <c r="R48" s="326">
        <v>0</v>
      </c>
      <c r="S48" s="326">
        <v>0</v>
      </c>
      <c r="T48" s="326">
        <v>0</v>
      </c>
      <c r="U48" s="47"/>
      <c r="V48" s="79">
        <f>'IV Plan Premiums'!R48</f>
        <v>0</v>
      </c>
      <c r="W48" s="327"/>
      <c r="X48" s="88"/>
      <c r="Y48" s="28"/>
      <c r="Z48" s="328"/>
      <c r="AA48" s="360" t="e">
        <f t="shared" si="3"/>
        <v>#DIV/0!</v>
      </c>
      <c r="AB48" s="361"/>
      <c r="AC48" s="362" t="e">
        <f t="shared" si="4"/>
        <v>#DIV/0!</v>
      </c>
      <c r="AD48" s="361"/>
      <c r="AE48" s="363" t="e">
        <f t="shared" si="5"/>
        <v>#DIV/0!</v>
      </c>
      <c r="AF48" s="21"/>
      <c r="AG48" s="21"/>
      <c r="AH48" s="21"/>
    </row>
    <row r="49" spans="1:34" x14ac:dyDescent="0.25">
      <c r="A49" s="50" t="s">
        <v>123</v>
      </c>
      <c r="B49" s="322"/>
      <c r="C49" s="322"/>
      <c r="D49" s="322"/>
      <c r="E49" s="322"/>
      <c r="F49" s="322"/>
      <c r="G49" s="322"/>
      <c r="H49" s="322"/>
      <c r="I49" s="322"/>
      <c r="J49" s="322"/>
      <c r="K49" s="323">
        <v>1</v>
      </c>
      <c r="L49" s="323">
        <v>1</v>
      </c>
      <c r="M49" s="323">
        <v>1</v>
      </c>
      <c r="N49" s="323">
        <v>1</v>
      </c>
      <c r="O49" s="323">
        <v>1</v>
      </c>
      <c r="P49" s="323">
        <v>1</v>
      </c>
      <c r="Q49" s="57" t="e">
        <f t="shared" si="2"/>
        <v>#DIV/0!</v>
      </c>
      <c r="R49" s="326">
        <v>0</v>
      </c>
      <c r="S49" s="326">
        <v>0</v>
      </c>
      <c r="T49" s="326">
        <v>0</v>
      </c>
      <c r="U49" s="47"/>
      <c r="V49" s="79">
        <f>'IV Plan Premiums'!R49</f>
        <v>0</v>
      </c>
      <c r="W49" s="327"/>
      <c r="X49" s="88"/>
      <c r="Y49" s="28"/>
      <c r="Z49" s="328"/>
      <c r="AA49" s="360" t="e">
        <f t="shared" si="3"/>
        <v>#DIV/0!</v>
      </c>
      <c r="AB49" s="361"/>
      <c r="AC49" s="362" t="e">
        <f t="shared" si="4"/>
        <v>#DIV/0!</v>
      </c>
      <c r="AD49" s="361"/>
      <c r="AE49" s="363" t="e">
        <f t="shared" si="5"/>
        <v>#DIV/0!</v>
      </c>
      <c r="AF49" s="21"/>
      <c r="AG49" s="21"/>
      <c r="AH49" s="21"/>
    </row>
    <row r="50" spans="1:34" x14ac:dyDescent="0.25">
      <c r="A50" s="50" t="s">
        <v>124</v>
      </c>
      <c r="B50" s="322"/>
      <c r="C50" s="322"/>
      <c r="D50" s="322"/>
      <c r="E50" s="322"/>
      <c r="F50" s="322"/>
      <c r="G50" s="322"/>
      <c r="H50" s="322"/>
      <c r="I50" s="322"/>
      <c r="J50" s="322"/>
      <c r="K50" s="323">
        <v>1</v>
      </c>
      <c r="L50" s="323">
        <v>1</v>
      </c>
      <c r="M50" s="323">
        <v>1</v>
      </c>
      <c r="N50" s="323">
        <v>1</v>
      </c>
      <c r="O50" s="323">
        <v>1</v>
      </c>
      <c r="P50" s="323">
        <v>1</v>
      </c>
      <c r="Q50" s="57" t="e">
        <f t="shared" si="2"/>
        <v>#DIV/0!</v>
      </c>
      <c r="R50" s="326">
        <v>0</v>
      </c>
      <c r="S50" s="326">
        <v>0</v>
      </c>
      <c r="T50" s="326">
        <v>0</v>
      </c>
      <c r="U50" s="47"/>
      <c r="V50" s="79">
        <f>'IV Plan Premiums'!R50</f>
        <v>0</v>
      </c>
      <c r="W50" s="327"/>
      <c r="X50" s="88"/>
      <c r="Y50" s="28"/>
      <c r="Z50" s="328"/>
      <c r="AA50" s="360" t="e">
        <f t="shared" si="3"/>
        <v>#DIV/0!</v>
      </c>
      <c r="AB50" s="361"/>
      <c r="AC50" s="362" t="e">
        <f t="shared" si="4"/>
        <v>#DIV/0!</v>
      </c>
      <c r="AD50" s="361"/>
      <c r="AE50" s="363" t="e">
        <f t="shared" si="5"/>
        <v>#DIV/0!</v>
      </c>
      <c r="AF50" s="21"/>
      <c r="AG50" s="21"/>
      <c r="AH50" s="21"/>
    </row>
    <row r="51" spans="1:34" x14ac:dyDescent="0.25">
      <c r="A51" s="50" t="s">
        <v>125</v>
      </c>
      <c r="B51" s="322"/>
      <c r="C51" s="322"/>
      <c r="D51" s="322"/>
      <c r="E51" s="322"/>
      <c r="F51" s="322"/>
      <c r="G51" s="322"/>
      <c r="H51" s="322"/>
      <c r="I51" s="322"/>
      <c r="J51" s="322"/>
      <c r="K51" s="323">
        <v>1</v>
      </c>
      <c r="L51" s="323">
        <v>1</v>
      </c>
      <c r="M51" s="323">
        <v>1</v>
      </c>
      <c r="N51" s="323">
        <v>1</v>
      </c>
      <c r="O51" s="323">
        <v>1</v>
      </c>
      <c r="P51" s="323">
        <v>1</v>
      </c>
      <c r="Q51" s="57" t="e">
        <f t="shared" si="2"/>
        <v>#DIV/0!</v>
      </c>
      <c r="R51" s="326">
        <v>0</v>
      </c>
      <c r="S51" s="326">
        <v>0</v>
      </c>
      <c r="T51" s="326">
        <v>0</v>
      </c>
      <c r="U51" s="47"/>
      <c r="V51" s="79">
        <f>'IV Plan Premiums'!R51</f>
        <v>0</v>
      </c>
      <c r="W51" s="327"/>
      <c r="X51" s="88"/>
      <c r="Y51" s="28"/>
      <c r="Z51" s="328"/>
      <c r="AA51" s="360" t="e">
        <f t="shared" si="3"/>
        <v>#DIV/0!</v>
      </c>
      <c r="AB51" s="361"/>
      <c r="AC51" s="362" t="e">
        <f t="shared" si="4"/>
        <v>#DIV/0!</v>
      </c>
      <c r="AD51" s="361"/>
      <c r="AE51" s="363" t="e">
        <f t="shared" si="5"/>
        <v>#DIV/0!</v>
      </c>
      <c r="AF51" s="21"/>
      <c r="AG51" s="21"/>
      <c r="AH51" s="21"/>
    </row>
    <row r="52" spans="1:34" x14ac:dyDescent="0.25">
      <c r="A52" s="50" t="s">
        <v>126</v>
      </c>
      <c r="B52" s="322"/>
      <c r="C52" s="322"/>
      <c r="D52" s="322"/>
      <c r="E52" s="322"/>
      <c r="F52" s="322"/>
      <c r="G52" s="322"/>
      <c r="H52" s="322"/>
      <c r="I52" s="322"/>
      <c r="J52" s="322"/>
      <c r="K52" s="323">
        <v>1</v>
      </c>
      <c r="L52" s="323">
        <v>1</v>
      </c>
      <c r="M52" s="323">
        <v>1</v>
      </c>
      <c r="N52" s="323">
        <v>1</v>
      </c>
      <c r="O52" s="323">
        <v>1</v>
      </c>
      <c r="P52" s="323">
        <v>1</v>
      </c>
      <c r="Q52" s="57" t="e">
        <f t="shared" si="2"/>
        <v>#DIV/0!</v>
      </c>
      <c r="R52" s="326">
        <v>0</v>
      </c>
      <c r="S52" s="326">
        <v>0</v>
      </c>
      <c r="T52" s="326">
        <v>0</v>
      </c>
      <c r="U52" s="47"/>
      <c r="V52" s="79">
        <f>'IV Plan Premiums'!R52</f>
        <v>0</v>
      </c>
      <c r="W52" s="327"/>
      <c r="X52" s="88"/>
      <c r="Y52" s="28"/>
      <c r="Z52" s="328"/>
      <c r="AA52" s="360" t="e">
        <f t="shared" si="3"/>
        <v>#DIV/0!</v>
      </c>
      <c r="AB52" s="361"/>
      <c r="AC52" s="362" t="e">
        <f t="shared" si="4"/>
        <v>#DIV/0!</v>
      </c>
      <c r="AD52" s="361"/>
      <c r="AE52" s="363" t="e">
        <f t="shared" si="5"/>
        <v>#DIV/0!</v>
      </c>
      <c r="AF52" s="21"/>
      <c r="AG52" s="21"/>
      <c r="AH52" s="21"/>
    </row>
    <row r="53" spans="1:34" x14ac:dyDescent="0.25">
      <c r="A53" s="50" t="s">
        <v>127</v>
      </c>
      <c r="B53" s="322"/>
      <c r="C53" s="322"/>
      <c r="D53" s="322"/>
      <c r="E53" s="322"/>
      <c r="F53" s="322"/>
      <c r="G53" s="322"/>
      <c r="H53" s="322"/>
      <c r="I53" s="322"/>
      <c r="J53" s="322"/>
      <c r="K53" s="323">
        <v>1</v>
      </c>
      <c r="L53" s="323">
        <v>1</v>
      </c>
      <c r="M53" s="323">
        <v>1</v>
      </c>
      <c r="N53" s="323">
        <v>1</v>
      </c>
      <c r="O53" s="323">
        <v>1</v>
      </c>
      <c r="P53" s="323">
        <v>1</v>
      </c>
      <c r="Q53" s="57" t="e">
        <f t="shared" si="2"/>
        <v>#DIV/0!</v>
      </c>
      <c r="R53" s="326">
        <v>0</v>
      </c>
      <c r="S53" s="326">
        <v>0</v>
      </c>
      <c r="T53" s="326">
        <v>0</v>
      </c>
      <c r="U53" s="47"/>
      <c r="V53" s="79">
        <f>'IV Plan Premiums'!R53</f>
        <v>0</v>
      </c>
      <c r="W53" s="327"/>
      <c r="X53" s="88"/>
      <c r="Y53" s="28"/>
      <c r="Z53" s="328"/>
      <c r="AA53" s="360" t="e">
        <f t="shared" si="3"/>
        <v>#DIV/0!</v>
      </c>
      <c r="AB53" s="361"/>
      <c r="AC53" s="362" t="e">
        <f t="shared" si="4"/>
        <v>#DIV/0!</v>
      </c>
      <c r="AD53" s="361"/>
      <c r="AE53" s="363" t="e">
        <f t="shared" si="5"/>
        <v>#DIV/0!</v>
      </c>
      <c r="AF53" s="21"/>
      <c r="AG53" s="21"/>
      <c r="AH53" s="21"/>
    </row>
    <row r="54" spans="1:34" x14ac:dyDescent="0.25">
      <c r="A54" s="50" t="s">
        <v>128</v>
      </c>
      <c r="B54" s="322"/>
      <c r="C54" s="322"/>
      <c r="D54" s="322"/>
      <c r="E54" s="322"/>
      <c r="F54" s="322"/>
      <c r="G54" s="322"/>
      <c r="H54" s="322"/>
      <c r="I54" s="322"/>
      <c r="J54" s="322"/>
      <c r="K54" s="323">
        <v>1</v>
      </c>
      <c r="L54" s="323">
        <v>1</v>
      </c>
      <c r="M54" s="323">
        <v>1</v>
      </c>
      <c r="N54" s="323">
        <v>1</v>
      </c>
      <c r="O54" s="323">
        <v>1</v>
      </c>
      <c r="P54" s="323">
        <v>1</v>
      </c>
      <c r="Q54" s="57" t="e">
        <f>$C$9* PRODUCT(K54:P54)</f>
        <v>#DIV/0!</v>
      </c>
      <c r="R54" s="326">
        <v>0</v>
      </c>
      <c r="S54" s="326">
        <v>0</v>
      </c>
      <c r="T54" s="326">
        <v>0</v>
      </c>
      <c r="U54" s="47"/>
      <c r="V54" s="79">
        <f>'IV Plan Premiums'!R54</f>
        <v>0</v>
      </c>
      <c r="W54" s="327"/>
      <c r="X54" s="88"/>
      <c r="Y54" s="28"/>
      <c r="Z54" s="328"/>
      <c r="AA54" s="360" t="e">
        <f t="shared" si="3"/>
        <v>#DIV/0!</v>
      </c>
      <c r="AB54" s="361"/>
      <c r="AC54" s="362" t="e">
        <f t="shared" si="4"/>
        <v>#DIV/0!</v>
      </c>
      <c r="AD54" s="361"/>
      <c r="AE54" s="363" t="e">
        <f t="shared" si="5"/>
        <v>#DIV/0!</v>
      </c>
      <c r="AF54" s="21"/>
      <c r="AG54" s="21"/>
      <c r="AH54" s="21"/>
    </row>
    <row r="55" spans="1:34" x14ac:dyDescent="0.25">
      <c r="A55" s="50" t="s">
        <v>129</v>
      </c>
      <c r="B55" s="322"/>
      <c r="C55" s="322"/>
      <c r="D55" s="322"/>
      <c r="E55" s="322"/>
      <c r="F55" s="322"/>
      <c r="G55" s="322"/>
      <c r="H55" s="322"/>
      <c r="I55" s="322"/>
      <c r="J55" s="322"/>
      <c r="K55" s="323">
        <v>1</v>
      </c>
      <c r="L55" s="323">
        <v>1</v>
      </c>
      <c r="M55" s="323">
        <v>1</v>
      </c>
      <c r="N55" s="323">
        <v>1</v>
      </c>
      <c r="O55" s="323">
        <v>1</v>
      </c>
      <c r="P55" s="323">
        <v>1</v>
      </c>
      <c r="Q55" s="57" t="e">
        <f t="shared" si="2"/>
        <v>#DIV/0!</v>
      </c>
      <c r="R55" s="326">
        <v>0</v>
      </c>
      <c r="S55" s="326">
        <v>0</v>
      </c>
      <c r="T55" s="326">
        <v>0</v>
      </c>
      <c r="U55" s="47"/>
      <c r="V55" s="79">
        <f>'IV Plan Premiums'!R55</f>
        <v>0</v>
      </c>
      <c r="W55" s="327"/>
      <c r="X55" s="88"/>
      <c r="Y55" s="28"/>
      <c r="Z55" s="328"/>
      <c r="AA55" s="360" t="e">
        <f t="shared" si="3"/>
        <v>#DIV/0!</v>
      </c>
      <c r="AB55" s="361"/>
      <c r="AC55" s="362" t="e">
        <f t="shared" si="4"/>
        <v>#DIV/0!</v>
      </c>
      <c r="AD55" s="361"/>
      <c r="AE55" s="363" t="e">
        <f t="shared" si="5"/>
        <v>#DIV/0!</v>
      </c>
      <c r="AF55" s="21"/>
      <c r="AG55" s="21"/>
      <c r="AH55" s="21"/>
    </row>
    <row r="56" spans="1:34" x14ac:dyDescent="0.25">
      <c r="A56" s="50" t="s">
        <v>130</v>
      </c>
      <c r="B56" s="322"/>
      <c r="C56" s="322"/>
      <c r="D56" s="322"/>
      <c r="E56" s="322"/>
      <c r="F56" s="322"/>
      <c r="G56" s="322"/>
      <c r="H56" s="322"/>
      <c r="I56" s="322"/>
      <c r="J56" s="322"/>
      <c r="K56" s="323">
        <v>1</v>
      </c>
      <c r="L56" s="323">
        <v>1</v>
      </c>
      <c r="M56" s="323">
        <v>1</v>
      </c>
      <c r="N56" s="323">
        <v>1</v>
      </c>
      <c r="O56" s="323">
        <v>1</v>
      </c>
      <c r="P56" s="323">
        <v>1</v>
      </c>
      <c r="Q56" s="57" t="e">
        <f t="shared" si="2"/>
        <v>#DIV/0!</v>
      </c>
      <c r="R56" s="326">
        <v>0</v>
      </c>
      <c r="S56" s="326">
        <v>0</v>
      </c>
      <c r="T56" s="326">
        <v>0</v>
      </c>
      <c r="U56" s="47"/>
      <c r="V56" s="79">
        <f>'IV Plan Premiums'!R56</f>
        <v>0</v>
      </c>
      <c r="W56" s="327"/>
      <c r="X56" s="88"/>
      <c r="Y56" s="28"/>
      <c r="Z56" s="328"/>
      <c r="AA56" s="360" t="e">
        <f t="shared" si="3"/>
        <v>#DIV/0!</v>
      </c>
      <c r="AB56" s="361"/>
      <c r="AC56" s="362" t="e">
        <f t="shared" si="4"/>
        <v>#DIV/0!</v>
      </c>
      <c r="AD56" s="361"/>
      <c r="AE56" s="363" t="e">
        <f t="shared" si="5"/>
        <v>#DIV/0!</v>
      </c>
      <c r="AF56" s="21"/>
      <c r="AG56" s="21"/>
      <c r="AH56" s="21"/>
    </row>
    <row r="57" spans="1:34" x14ac:dyDescent="0.25">
      <c r="A57" s="50" t="s">
        <v>131</v>
      </c>
      <c r="B57" s="322"/>
      <c r="C57" s="322"/>
      <c r="D57" s="322"/>
      <c r="E57" s="322"/>
      <c r="F57" s="322"/>
      <c r="G57" s="322"/>
      <c r="H57" s="322"/>
      <c r="I57" s="322"/>
      <c r="J57" s="322"/>
      <c r="K57" s="323">
        <v>1</v>
      </c>
      <c r="L57" s="323">
        <v>1</v>
      </c>
      <c r="M57" s="323">
        <v>1</v>
      </c>
      <c r="N57" s="323">
        <v>1</v>
      </c>
      <c r="O57" s="323">
        <v>1</v>
      </c>
      <c r="P57" s="323">
        <v>1</v>
      </c>
      <c r="Q57" s="57" t="e">
        <f t="shared" si="2"/>
        <v>#DIV/0!</v>
      </c>
      <c r="R57" s="326">
        <v>0</v>
      </c>
      <c r="S57" s="326">
        <v>0</v>
      </c>
      <c r="T57" s="326">
        <v>0</v>
      </c>
      <c r="U57" s="47"/>
      <c r="V57" s="79">
        <f>'IV Plan Premiums'!R57</f>
        <v>0</v>
      </c>
      <c r="W57" s="327"/>
      <c r="X57" s="88"/>
      <c r="Y57" s="28"/>
      <c r="Z57" s="328"/>
      <c r="AA57" s="360" t="e">
        <f t="shared" si="3"/>
        <v>#DIV/0!</v>
      </c>
      <c r="AB57" s="361"/>
      <c r="AC57" s="362" t="e">
        <f t="shared" si="4"/>
        <v>#DIV/0!</v>
      </c>
      <c r="AD57" s="361"/>
      <c r="AE57" s="363" t="e">
        <f t="shared" si="5"/>
        <v>#DIV/0!</v>
      </c>
      <c r="AF57" s="21"/>
      <c r="AG57" s="21"/>
      <c r="AH57" s="21"/>
    </row>
    <row r="58" spans="1:34" x14ac:dyDescent="0.25">
      <c r="A58" s="50" t="s">
        <v>132</v>
      </c>
      <c r="B58" s="322"/>
      <c r="C58" s="322"/>
      <c r="D58" s="322"/>
      <c r="E58" s="322"/>
      <c r="F58" s="322"/>
      <c r="G58" s="322"/>
      <c r="H58" s="322"/>
      <c r="I58" s="322"/>
      <c r="J58" s="322"/>
      <c r="K58" s="323">
        <v>1</v>
      </c>
      <c r="L58" s="323">
        <v>1</v>
      </c>
      <c r="M58" s="323">
        <v>1</v>
      </c>
      <c r="N58" s="323">
        <v>1</v>
      </c>
      <c r="O58" s="323">
        <v>1</v>
      </c>
      <c r="P58" s="323">
        <v>1</v>
      </c>
      <c r="Q58" s="57" t="e">
        <f t="shared" si="2"/>
        <v>#DIV/0!</v>
      </c>
      <c r="R58" s="326">
        <v>0</v>
      </c>
      <c r="S58" s="326">
        <v>0</v>
      </c>
      <c r="T58" s="326">
        <v>0</v>
      </c>
      <c r="U58" s="47"/>
      <c r="V58" s="79">
        <f>'IV Plan Premiums'!R58</f>
        <v>0</v>
      </c>
      <c r="W58" s="327"/>
      <c r="X58" s="88"/>
      <c r="Y58" s="28"/>
      <c r="Z58" s="328"/>
      <c r="AA58" s="360" t="e">
        <f t="shared" si="3"/>
        <v>#DIV/0!</v>
      </c>
      <c r="AB58" s="361"/>
      <c r="AC58" s="362" t="e">
        <f t="shared" si="4"/>
        <v>#DIV/0!</v>
      </c>
      <c r="AD58" s="361"/>
      <c r="AE58" s="363" t="e">
        <f t="shared" si="5"/>
        <v>#DIV/0!</v>
      </c>
      <c r="AF58" s="21"/>
      <c r="AG58" s="21"/>
      <c r="AH58" s="21"/>
    </row>
    <row r="59" spans="1:34" x14ac:dyDescent="0.25">
      <c r="A59" s="50" t="s">
        <v>133</v>
      </c>
      <c r="B59" s="322"/>
      <c r="C59" s="322"/>
      <c r="D59" s="322"/>
      <c r="E59" s="322"/>
      <c r="F59" s="322"/>
      <c r="G59" s="322"/>
      <c r="H59" s="322"/>
      <c r="I59" s="322"/>
      <c r="J59" s="322"/>
      <c r="K59" s="323">
        <v>1</v>
      </c>
      <c r="L59" s="323">
        <v>1</v>
      </c>
      <c r="M59" s="323">
        <v>1</v>
      </c>
      <c r="N59" s="323">
        <v>1</v>
      </c>
      <c r="O59" s="323">
        <v>1</v>
      </c>
      <c r="P59" s="323">
        <v>1</v>
      </c>
      <c r="Q59" s="57" t="e">
        <f t="shared" si="2"/>
        <v>#DIV/0!</v>
      </c>
      <c r="R59" s="326">
        <v>0</v>
      </c>
      <c r="S59" s="326">
        <v>0</v>
      </c>
      <c r="T59" s="326">
        <v>0</v>
      </c>
      <c r="U59" s="47"/>
      <c r="V59" s="79">
        <f>'IV Plan Premiums'!R59</f>
        <v>0</v>
      </c>
      <c r="W59" s="327"/>
      <c r="X59" s="88"/>
      <c r="Y59" s="28"/>
      <c r="Z59" s="328"/>
      <c r="AA59" s="360" t="e">
        <f t="shared" si="3"/>
        <v>#DIV/0!</v>
      </c>
      <c r="AB59" s="361"/>
      <c r="AC59" s="362" t="e">
        <f t="shared" si="4"/>
        <v>#DIV/0!</v>
      </c>
      <c r="AD59" s="361"/>
      <c r="AE59" s="363" t="e">
        <f t="shared" si="5"/>
        <v>#DIV/0!</v>
      </c>
      <c r="AF59" s="21"/>
      <c r="AG59" s="21"/>
      <c r="AH59" s="21"/>
    </row>
    <row r="60" spans="1:34" x14ac:dyDescent="0.25">
      <c r="A60" s="50" t="s">
        <v>134</v>
      </c>
      <c r="B60" s="322"/>
      <c r="C60" s="322"/>
      <c r="D60" s="322"/>
      <c r="E60" s="322"/>
      <c r="F60" s="322"/>
      <c r="G60" s="322"/>
      <c r="H60" s="322"/>
      <c r="I60" s="322"/>
      <c r="J60" s="322"/>
      <c r="K60" s="323">
        <v>1</v>
      </c>
      <c r="L60" s="323">
        <v>1</v>
      </c>
      <c r="M60" s="323">
        <v>1</v>
      </c>
      <c r="N60" s="323">
        <v>1</v>
      </c>
      <c r="O60" s="323">
        <v>1</v>
      </c>
      <c r="P60" s="323">
        <v>1</v>
      </c>
      <c r="Q60" s="57" t="e">
        <f t="shared" si="2"/>
        <v>#DIV/0!</v>
      </c>
      <c r="R60" s="326">
        <v>0</v>
      </c>
      <c r="S60" s="326">
        <v>0</v>
      </c>
      <c r="T60" s="326">
        <v>0</v>
      </c>
      <c r="U60" s="47"/>
      <c r="V60" s="79">
        <f>'IV Plan Premiums'!R60</f>
        <v>0</v>
      </c>
      <c r="W60" s="327"/>
      <c r="X60" s="88"/>
      <c r="Y60" s="28"/>
      <c r="Z60" s="328"/>
      <c r="AA60" s="360" t="e">
        <f t="shared" si="3"/>
        <v>#DIV/0!</v>
      </c>
      <c r="AB60" s="361"/>
      <c r="AC60" s="362" t="e">
        <f t="shared" si="4"/>
        <v>#DIV/0!</v>
      </c>
      <c r="AD60" s="361"/>
      <c r="AE60" s="363" t="e">
        <f t="shared" si="5"/>
        <v>#DIV/0!</v>
      </c>
      <c r="AF60" s="21"/>
      <c r="AG60" s="21"/>
      <c r="AH60" s="21"/>
    </row>
    <row r="61" spans="1:34" x14ac:dyDescent="0.25">
      <c r="A61" s="50" t="s">
        <v>135</v>
      </c>
      <c r="B61" s="322"/>
      <c r="C61" s="322"/>
      <c r="D61" s="322"/>
      <c r="E61" s="322"/>
      <c r="F61" s="322"/>
      <c r="G61" s="322"/>
      <c r="H61" s="322"/>
      <c r="I61" s="322"/>
      <c r="J61" s="322"/>
      <c r="K61" s="323">
        <v>1</v>
      </c>
      <c r="L61" s="323">
        <v>1</v>
      </c>
      <c r="M61" s="323">
        <v>1</v>
      </c>
      <c r="N61" s="323">
        <v>1</v>
      </c>
      <c r="O61" s="323">
        <v>1</v>
      </c>
      <c r="P61" s="323">
        <v>1</v>
      </c>
      <c r="Q61" s="57" t="e">
        <f t="shared" si="2"/>
        <v>#DIV/0!</v>
      </c>
      <c r="R61" s="326">
        <v>0</v>
      </c>
      <c r="S61" s="326">
        <v>0</v>
      </c>
      <c r="T61" s="326">
        <v>0</v>
      </c>
      <c r="U61" s="47"/>
      <c r="V61" s="79">
        <f>'IV Plan Premiums'!R61</f>
        <v>0</v>
      </c>
      <c r="W61" s="327"/>
      <c r="X61" s="88"/>
      <c r="Y61" s="28"/>
      <c r="Z61" s="328"/>
      <c r="AA61" s="360" t="e">
        <f t="shared" si="3"/>
        <v>#DIV/0!</v>
      </c>
      <c r="AB61" s="361"/>
      <c r="AC61" s="362" t="e">
        <f t="shared" si="4"/>
        <v>#DIV/0!</v>
      </c>
      <c r="AD61" s="361"/>
      <c r="AE61" s="363" t="e">
        <f t="shared" si="5"/>
        <v>#DIV/0!</v>
      </c>
      <c r="AF61" s="21"/>
      <c r="AG61" s="21"/>
      <c r="AH61" s="21"/>
    </row>
    <row r="62" spans="1:34" x14ac:dyDescent="0.25">
      <c r="A62" s="50" t="s">
        <v>136</v>
      </c>
      <c r="B62" s="322"/>
      <c r="C62" s="322"/>
      <c r="D62" s="322"/>
      <c r="E62" s="322"/>
      <c r="F62" s="322"/>
      <c r="G62" s="322"/>
      <c r="H62" s="322"/>
      <c r="I62" s="322"/>
      <c r="J62" s="322"/>
      <c r="K62" s="323">
        <v>1</v>
      </c>
      <c r="L62" s="323">
        <v>1</v>
      </c>
      <c r="M62" s="323">
        <v>1</v>
      </c>
      <c r="N62" s="323">
        <v>1</v>
      </c>
      <c r="O62" s="323">
        <v>1</v>
      </c>
      <c r="P62" s="323">
        <v>1</v>
      </c>
      <c r="Q62" s="57" t="e">
        <f t="shared" si="2"/>
        <v>#DIV/0!</v>
      </c>
      <c r="R62" s="326">
        <v>0</v>
      </c>
      <c r="S62" s="326">
        <v>0</v>
      </c>
      <c r="T62" s="326">
        <v>0</v>
      </c>
      <c r="U62" s="47"/>
      <c r="V62" s="79">
        <f>'IV Plan Premiums'!R62</f>
        <v>0</v>
      </c>
      <c r="W62" s="327"/>
      <c r="X62" s="88"/>
      <c r="Y62" s="28"/>
      <c r="Z62" s="328"/>
      <c r="AA62" s="360" t="e">
        <f t="shared" si="3"/>
        <v>#DIV/0!</v>
      </c>
      <c r="AB62" s="361"/>
      <c r="AC62" s="362" t="e">
        <f t="shared" si="4"/>
        <v>#DIV/0!</v>
      </c>
      <c r="AD62" s="361"/>
      <c r="AE62" s="363" t="e">
        <f t="shared" si="5"/>
        <v>#DIV/0!</v>
      </c>
      <c r="AF62" s="21"/>
      <c r="AG62" s="21"/>
      <c r="AH62" s="21"/>
    </row>
    <row r="63" spans="1:34" x14ac:dyDescent="0.25">
      <c r="A63" s="50" t="s">
        <v>137</v>
      </c>
      <c r="B63" s="322"/>
      <c r="C63" s="322"/>
      <c r="D63" s="322"/>
      <c r="E63" s="322"/>
      <c r="F63" s="322"/>
      <c r="G63" s="322"/>
      <c r="H63" s="322"/>
      <c r="I63" s="322"/>
      <c r="J63" s="322"/>
      <c r="K63" s="323">
        <v>1</v>
      </c>
      <c r="L63" s="323">
        <v>1</v>
      </c>
      <c r="M63" s="323">
        <v>1</v>
      </c>
      <c r="N63" s="323">
        <v>1</v>
      </c>
      <c r="O63" s="323">
        <v>1</v>
      </c>
      <c r="P63" s="323">
        <v>1</v>
      </c>
      <c r="Q63" s="57" t="e">
        <f t="shared" si="2"/>
        <v>#DIV/0!</v>
      </c>
      <c r="R63" s="326">
        <v>0</v>
      </c>
      <c r="S63" s="326">
        <v>0</v>
      </c>
      <c r="T63" s="326">
        <v>0</v>
      </c>
      <c r="U63" s="47"/>
      <c r="V63" s="79">
        <f>'IV Plan Premiums'!R63</f>
        <v>0</v>
      </c>
      <c r="W63" s="327"/>
      <c r="X63" s="88"/>
      <c r="Y63" s="28"/>
      <c r="Z63" s="328"/>
      <c r="AA63" s="360" t="e">
        <f t="shared" si="3"/>
        <v>#DIV/0!</v>
      </c>
      <c r="AB63" s="361"/>
      <c r="AC63" s="362" t="e">
        <f t="shared" si="4"/>
        <v>#DIV/0!</v>
      </c>
      <c r="AD63" s="361"/>
      <c r="AE63" s="363" t="e">
        <f t="shared" si="5"/>
        <v>#DIV/0!</v>
      </c>
      <c r="AF63" s="21"/>
      <c r="AG63" s="21"/>
      <c r="AH63" s="21"/>
    </row>
    <row r="64" spans="1:34" x14ac:dyDescent="0.25">
      <c r="A64" s="50" t="s">
        <v>138</v>
      </c>
      <c r="B64" s="322"/>
      <c r="C64" s="322"/>
      <c r="D64" s="322"/>
      <c r="E64" s="322"/>
      <c r="F64" s="322"/>
      <c r="G64" s="322"/>
      <c r="H64" s="322"/>
      <c r="I64" s="322"/>
      <c r="J64" s="322"/>
      <c r="K64" s="323">
        <v>1</v>
      </c>
      <c r="L64" s="323">
        <v>1</v>
      </c>
      <c r="M64" s="323">
        <v>1</v>
      </c>
      <c r="N64" s="323">
        <v>1</v>
      </c>
      <c r="O64" s="323">
        <v>1</v>
      </c>
      <c r="P64" s="323">
        <v>1</v>
      </c>
      <c r="Q64" s="57" t="e">
        <f t="shared" si="2"/>
        <v>#DIV/0!</v>
      </c>
      <c r="R64" s="326">
        <v>0</v>
      </c>
      <c r="S64" s="326">
        <v>0</v>
      </c>
      <c r="T64" s="326">
        <v>0</v>
      </c>
      <c r="U64" s="47"/>
      <c r="V64" s="79">
        <f>'IV Plan Premiums'!R64</f>
        <v>0</v>
      </c>
      <c r="W64" s="327"/>
      <c r="X64" s="88"/>
      <c r="Y64" s="28"/>
      <c r="Z64" s="328"/>
      <c r="AA64" s="360" t="e">
        <f t="shared" si="3"/>
        <v>#DIV/0!</v>
      </c>
      <c r="AB64" s="361"/>
      <c r="AC64" s="362" t="e">
        <f t="shared" si="4"/>
        <v>#DIV/0!</v>
      </c>
      <c r="AD64" s="361"/>
      <c r="AE64" s="363" t="e">
        <f t="shared" si="5"/>
        <v>#DIV/0!</v>
      </c>
      <c r="AF64" s="21"/>
      <c r="AG64" s="21"/>
      <c r="AH64" s="21"/>
    </row>
    <row r="65" spans="1:34" x14ac:dyDescent="0.25">
      <c r="A65" s="50" t="s">
        <v>139</v>
      </c>
      <c r="B65" s="322"/>
      <c r="C65" s="322"/>
      <c r="D65" s="322"/>
      <c r="E65" s="322"/>
      <c r="F65" s="322"/>
      <c r="G65" s="322"/>
      <c r="H65" s="322"/>
      <c r="I65" s="322"/>
      <c r="J65" s="322"/>
      <c r="K65" s="323">
        <v>1</v>
      </c>
      <c r="L65" s="323">
        <v>1</v>
      </c>
      <c r="M65" s="323">
        <v>1</v>
      </c>
      <c r="N65" s="323">
        <v>1</v>
      </c>
      <c r="O65" s="323">
        <v>1</v>
      </c>
      <c r="P65" s="323">
        <v>1</v>
      </c>
      <c r="Q65" s="57" t="e">
        <f t="shared" si="2"/>
        <v>#DIV/0!</v>
      </c>
      <c r="R65" s="326">
        <v>0</v>
      </c>
      <c r="S65" s="326">
        <v>0</v>
      </c>
      <c r="T65" s="326">
        <v>0</v>
      </c>
      <c r="U65" s="47"/>
      <c r="V65" s="79">
        <f>'IV Plan Premiums'!R65</f>
        <v>0</v>
      </c>
      <c r="W65" s="327"/>
      <c r="X65" s="88"/>
      <c r="Y65" s="28"/>
      <c r="Z65" s="328"/>
      <c r="AA65" s="360" t="e">
        <f t="shared" si="3"/>
        <v>#DIV/0!</v>
      </c>
      <c r="AB65" s="361"/>
      <c r="AC65" s="362" t="e">
        <f t="shared" si="4"/>
        <v>#DIV/0!</v>
      </c>
      <c r="AD65" s="361"/>
      <c r="AE65" s="363" t="e">
        <f t="shared" si="5"/>
        <v>#DIV/0!</v>
      </c>
      <c r="AF65" s="21"/>
      <c r="AG65" s="21"/>
      <c r="AH65" s="21"/>
    </row>
    <row r="66" spans="1:34" x14ac:dyDescent="0.25">
      <c r="A66" s="50" t="s">
        <v>140</v>
      </c>
      <c r="B66" s="322"/>
      <c r="C66" s="322"/>
      <c r="D66" s="322"/>
      <c r="E66" s="322"/>
      <c r="F66" s="322"/>
      <c r="G66" s="322"/>
      <c r="H66" s="322"/>
      <c r="I66" s="322"/>
      <c r="J66" s="322"/>
      <c r="K66" s="323">
        <v>1</v>
      </c>
      <c r="L66" s="323">
        <v>1</v>
      </c>
      <c r="M66" s="323">
        <v>1</v>
      </c>
      <c r="N66" s="323">
        <v>1</v>
      </c>
      <c r="O66" s="323">
        <v>1</v>
      </c>
      <c r="P66" s="323">
        <v>1</v>
      </c>
      <c r="Q66" s="57" t="e">
        <f t="shared" si="2"/>
        <v>#DIV/0!</v>
      </c>
      <c r="R66" s="326">
        <v>0</v>
      </c>
      <c r="S66" s="326">
        <v>0</v>
      </c>
      <c r="T66" s="326">
        <v>0</v>
      </c>
      <c r="U66" s="47"/>
      <c r="V66" s="79">
        <f>'IV Plan Premiums'!R66</f>
        <v>0</v>
      </c>
      <c r="W66" s="327"/>
      <c r="X66" s="88"/>
      <c r="Y66" s="28"/>
      <c r="Z66" s="328"/>
      <c r="AA66" s="360" t="e">
        <f t="shared" si="3"/>
        <v>#DIV/0!</v>
      </c>
      <c r="AB66" s="361"/>
      <c r="AC66" s="362" t="e">
        <f t="shared" si="4"/>
        <v>#DIV/0!</v>
      </c>
      <c r="AD66" s="361"/>
      <c r="AE66" s="363" t="e">
        <f t="shared" si="5"/>
        <v>#DIV/0!</v>
      </c>
      <c r="AF66" s="21"/>
      <c r="AG66" s="21"/>
      <c r="AH66" s="21"/>
    </row>
    <row r="67" spans="1:34" x14ac:dyDescent="0.25">
      <c r="A67" s="50" t="s">
        <v>141</v>
      </c>
      <c r="B67" s="322"/>
      <c r="C67" s="322"/>
      <c r="D67" s="322"/>
      <c r="E67" s="322"/>
      <c r="F67" s="322"/>
      <c r="G67" s="322"/>
      <c r="H67" s="322"/>
      <c r="I67" s="322"/>
      <c r="J67" s="322"/>
      <c r="K67" s="323">
        <v>1</v>
      </c>
      <c r="L67" s="323">
        <v>1</v>
      </c>
      <c r="M67" s="323">
        <v>1</v>
      </c>
      <c r="N67" s="323">
        <v>1</v>
      </c>
      <c r="O67" s="323">
        <v>1</v>
      </c>
      <c r="P67" s="323">
        <v>1</v>
      </c>
      <c r="Q67" s="57" t="e">
        <f t="shared" si="2"/>
        <v>#DIV/0!</v>
      </c>
      <c r="R67" s="326">
        <v>0</v>
      </c>
      <c r="S67" s="326">
        <v>0</v>
      </c>
      <c r="T67" s="326">
        <v>0</v>
      </c>
      <c r="U67" s="47"/>
      <c r="V67" s="79">
        <f>'IV Plan Premiums'!R67</f>
        <v>0</v>
      </c>
      <c r="W67" s="327"/>
      <c r="X67" s="88"/>
      <c r="Y67" s="28"/>
      <c r="Z67" s="328"/>
      <c r="AA67" s="360" t="e">
        <f t="shared" si="3"/>
        <v>#DIV/0!</v>
      </c>
      <c r="AB67" s="361"/>
      <c r="AC67" s="362" t="e">
        <f t="shared" si="4"/>
        <v>#DIV/0!</v>
      </c>
      <c r="AD67" s="361"/>
      <c r="AE67" s="363" t="e">
        <f t="shared" si="5"/>
        <v>#DIV/0!</v>
      </c>
      <c r="AF67" s="21"/>
      <c r="AG67" s="21"/>
      <c r="AH67" s="21"/>
    </row>
    <row r="68" spans="1:34" x14ac:dyDescent="0.25">
      <c r="A68" s="50" t="s">
        <v>142</v>
      </c>
      <c r="B68" s="322"/>
      <c r="C68" s="322"/>
      <c r="D68" s="322"/>
      <c r="E68" s="322"/>
      <c r="F68" s="322"/>
      <c r="G68" s="322"/>
      <c r="H68" s="322"/>
      <c r="I68" s="322"/>
      <c r="J68" s="322"/>
      <c r="K68" s="323">
        <v>1</v>
      </c>
      <c r="L68" s="323">
        <v>1</v>
      </c>
      <c r="M68" s="323">
        <v>1</v>
      </c>
      <c r="N68" s="323">
        <v>1</v>
      </c>
      <c r="O68" s="323">
        <v>1</v>
      </c>
      <c r="P68" s="323">
        <v>1</v>
      </c>
      <c r="Q68" s="57" t="e">
        <f t="shared" si="2"/>
        <v>#DIV/0!</v>
      </c>
      <c r="R68" s="326">
        <v>0</v>
      </c>
      <c r="S68" s="326">
        <v>0</v>
      </c>
      <c r="T68" s="326">
        <v>0</v>
      </c>
      <c r="U68" s="47"/>
      <c r="V68" s="79">
        <f>'IV Plan Premiums'!R68</f>
        <v>0</v>
      </c>
      <c r="W68" s="327"/>
      <c r="X68" s="88"/>
      <c r="Y68" s="28"/>
      <c r="Z68" s="328"/>
      <c r="AA68" s="360" t="e">
        <f t="shared" si="3"/>
        <v>#DIV/0!</v>
      </c>
      <c r="AB68" s="361"/>
      <c r="AC68" s="362" t="e">
        <f t="shared" si="4"/>
        <v>#DIV/0!</v>
      </c>
      <c r="AD68" s="361"/>
      <c r="AE68" s="363" t="e">
        <f t="shared" si="5"/>
        <v>#DIV/0!</v>
      </c>
      <c r="AF68" s="21"/>
      <c r="AG68" s="21"/>
      <c r="AH68" s="21"/>
    </row>
    <row r="69" spans="1:34" x14ac:dyDescent="0.25">
      <c r="A69" s="50" t="s">
        <v>143</v>
      </c>
      <c r="B69" s="322"/>
      <c r="C69" s="322"/>
      <c r="D69" s="322"/>
      <c r="E69" s="322"/>
      <c r="F69" s="322"/>
      <c r="G69" s="322"/>
      <c r="H69" s="322"/>
      <c r="I69" s="322"/>
      <c r="J69" s="322"/>
      <c r="K69" s="323">
        <v>1</v>
      </c>
      <c r="L69" s="323">
        <v>1</v>
      </c>
      <c r="M69" s="323">
        <v>1</v>
      </c>
      <c r="N69" s="323">
        <v>1</v>
      </c>
      <c r="O69" s="323">
        <v>1</v>
      </c>
      <c r="P69" s="323">
        <v>1</v>
      </c>
      <c r="Q69" s="57" t="e">
        <f t="shared" si="2"/>
        <v>#DIV/0!</v>
      </c>
      <c r="R69" s="326">
        <v>0</v>
      </c>
      <c r="S69" s="326">
        <v>0</v>
      </c>
      <c r="T69" s="326">
        <v>0</v>
      </c>
      <c r="U69" s="47"/>
      <c r="V69" s="79">
        <f>'IV Plan Premiums'!R69</f>
        <v>0</v>
      </c>
      <c r="W69" s="327"/>
      <c r="X69" s="88"/>
      <c r="Y69" s="28"/>
      <c r="Z69" s="328"/>
      <c r="AA69" s="360" t="e">
        <f t="shared" si="3"/>
        <v>#DIV/0!</v>
      </c>
      <c r="AB69" s="361"/>
      <c r="AC69" s="362" t="e">
        <f t="shared" si="4"/>
        <v>#DIV/0!</v>
      </c>
      <c r="AD69" s="361"/>
      <c r="AE69" s="363" t="e">
        <f t="shared" si="5"/>
        <v>#DIV/0!</v>
      </c>
      <c r="AF69" s="21"/>
      <c r="AG69" s="21"/>
      <c r="AH69" s="21"/>
    </row>
    <row r="70" spans="1:34" x14ac:dyDescent="0.25">
      <c r="A70" s="50" t="s">
        <v>144</v>
      </c>
      <c r="B70" s="322"/>
      <c r="C70" s="322"/>
      <c r="D70" s="322"/>
      <c r="E70" s="322"/>
      <c r="F70" s="322"/>
      <c r="G70" s="322"/>
      <c r="H70" s="322"/>
      <c r="I70" s="322"/>
      <c r="J70" s="322"/>
      <c r="K70" s="323">
        <v>1</v>
      </c>
      <c r="L70" s="323">
        <v>1</v>
      </c>
      <c r="M70" s="323">
        <v>1</v>
      </c>
      <c r="N70" s="323">
        <v>1</v>
      </c>
      <c r="O70" s="323">
        <v>1</v>
      </c>
      <c r="P70" s="323">
        <v>1</v>
      </c>
      <c r="Q70" s="57" t="e">
        <f t="shared" si="2"/>
        <v>#DIV/0!</v>
      </c>
      <c r="R70" s="326">
        <v>0</v>
      </c>
      <c r="S70" s="326">
        <v>0</v>
      </c>
      <c r="T70" s="326">
        <v>0</v>
      </c>
      <c r="U70" s="47"/>
      <c r="V70" s="79">
        <f>'IV Plan Premiums'!R70</f>
        <v>0</v>
      </c>
      <c r="W70" s="327"/>
      <c r="X70" s="88"/>
      <c r="Y70" s="28"/>
      <c r="Z70" s="328"/>
      <c r="AA70" s="360" t="e">
        <f t="shared" si="3"/>
        <v>#DIV/0!</v>
      </c>
      <c r="AB70" s="361"/>
      <c r="AC70" s="362" t="e">
        <f t="shared" si="4"/>
        <v>#DIV/0!</v>
      </c>
      <c r="AD70" s="361"/>
      <c r="AE70" s="363" t="e">
        <f t="shared" si="5"/>
        <v>#DIV/0!</v>
      </c>
      <c r="AF70" s="21"/>
      <c r="AG70" s="21"/>
      <c r="AH70" s="21"/>
    </row>
    <row r="71" spans="1:34" x14ac:dyDescent="0.25">
      <c r="A71" s="50" t="s">
        <v>145</v>
      </c>
      <c r="B71" s="322"/>
      <c r="C71" s="322"/>
      <c r="D71" s="322"/>
      <c r="E71" s="322"/>
      <c r="F71" s="322"/>
      <c r="G71" s="322"/>
      <c r="H71" s="322"/>
      <c r="I71" s="322"/>
      <c r="J71" s="322"/>
      <c r="K71" s="323">
        <v>1</v>
      </c>
      <c r="L71" s="323">
        <v>1</v>
      </c>
      <c r="M71" s="323">
        <v>1</v>
      </c>
      <c r="N71" s="323">
        <v>1</v>
      </c>
      <c r="O71" s="323">
        <v>1</v>
      </c>
      <c r="P71" s="323">
        <v>1</v>
      </c>
      <c r="Q71" s="57" t="e">
        <f t="shared" si="2"/>
        <v>#DIV/0!</v>
      </c>
      <c r="R71" s="326">
        <v>0</v>
      </c>
      <c r="S71" s="326">
        <v>0</v>
      </c>
      <c r="T71" s="326">
        <v>0</v>
      </c>
      <c r="U71" s="47"/>
      <c r="V71" s="79">
        <f>'IV Plan Premiums'!R71</f>
        <v>0</v>
      </c>
      <c r="W71" s="327"/>
      <c r="X71" s="88"/>
      <c r="Y71" s="28"/>
      <c r="Z71" s="328"/>
      <c r="AA71" s="360" t="e">
        <f t="shared" si="3"/>
        <v>#DIV/0!</v>
      </c>
      <c r="AB71" s="361"/>
      <c r="AC71" s="362" t="e">
        <f t="shared" si="4"/>
        <v>#DIV/0!</v>
      </c>
      <c r="AD71" s="361"/>
      <c r="AE71" s="363" t="e">
        <f t="shared" si="5"/>
        <v>#DIV/0!</v>
      </c>
      <c r="AF71" s="21"/>
      <c r="AG71" s="21"/>
      <c r="AH71" s="21"/>
    </row>
    <row r="72" spans="1:34" x14ac:dyDescent="0.25">
      <c r="A72" s="50" t="s">
        <v>146</v>
      </c>
      <c r="B72" s="322"/>
      <c r="C72" s="322"/>
      <c r="D72" s="322"/>
      <c r="E72" s="322"/>
      <c r="F72" s="322"/>
      <c r="G72" s="322"/>
      <c r="H72" s="322"/>
      <c r="I72" s="322"/>
      <c r="J72" s="322"/>
      <c r="K72" s="323">
        <v>1</v>
      </c>
      <c r="L72" s="323">
        <v>1</v>
      </c>
      <c r="M72" s="323">
        <v>1</v>
      </c>
      <c r="N72" s="323">
        <v>1</v>
      </c>
      <c r="O72" s="323">
        <v>1</v>
      </c>
      <c r="P72" s="323">
        <v>1</v>
      </c>
      <c r="Q72" s="57" t="e">
        <f t="shared" si="2"/>
        <v>#DIV/0!</v>
      </c>
      <c r="R72" s="326">
        <v>0</v>
      </c>
      <c r="S72" s="326">
        <v>0</v>
      </c>
      <c r="T72" s="326">
        <v>0</v>
      </c>
      <c r="U72" s="47"/>
      <c r="V72" s="79">
        <f>'IV Plan Premiums'!R72</f>
        <v>0</v>
      </c>
      <c r="W72" s="327"/>
      <c r="X72" s="88"/>
      <c r="Y72" s="28"/>
      <c r="Z72" s="328"/>
      <c r="AA72" s="360" t="e">
        <f t="shared" si="3"/>
        <v>#DIV/0!</v>
      </c>
      <c r="AB72" s="361"/>
      <c r="AC72" s="362" t="e">
        <f t="shared" si="4"/>
        <v>#DIV/0!</v>
      </c>
      <c r="AD72" s="361"/>
      <c r="AE72" s="363" t="e">
        <f t="shared" si="5"/>
        <v>#DIV/0!</v>
      </c>
      <c r="AF72" s="21"/>
      <c r="AG72" s="21"/>
      <c r="AH72" s="21"/>
    </row>
    <row r="73" spans="1:34" x14ac:dyDescent="0.25">
      <c r="A73" s="50" t="s">
        <v>147</v>
      </c>
      <c r="B73" s="322"/>
      <c r="C73" s="322"/>
      <c r="D73" s="322"/>
      <c r="E73" s="322"/>
      <c r="F73" s="322"/>
      <c r="G73" s="322"/>
      <c r="H73" s="322"/>
      <c r="I73" s="322"/>
      <c r="J73" s="322"/>
      <c r="K73" s="323">
        <v>1</v>
      </c>
      <c r="L73" s="323">
        <v>1</v>
      </c>
      <c r="M73" s="323">
        <v>1</v>
      </c>
      <c r="N73" s="323">
        <v>1</v>
      </c>
      <c r="O73" s="323">
        <v>1</v>
      </c>
      <c r="P73" s="323">
        <v>1</v>
      </c>
      <c r="Q73" s="57" t="e">
        <f t="shared" si="2"/>
        <v>#DIV/0!</v>
      </c>
      <c r="R73" s="326">
        <v>0</v>
      </c>
      <c r="S73" s="326">
        <v>0</v>
      </c>
      <c r="T73" s="326">
        <v>0</v>
      </c>
      <c r="U73" s="47"/>
      <c r="V73" s="79">
        <f>'IV Plan Premiums'!R73</f>
        <v>0</v>
      </c>
      <c r="W73" s="327"/>
      <c r="X73" s="88"/>
      <c r="Y73" s="28"/>
      <c r="Z73" s="328"/>
      <c r="AA73" s="360" t="e">
        <f t="shared" si="3"/>
        <v>#DIV/0!</v>
      </c>
      <c r="AB73" s="361"/>
      <c r="AC73" s="362" t="e">
        <f t="shared" si="4"/>
        <v>#DIV/0!</v>
      </c>
      <c r="AD73" s="361"/>
      <c r="AE73" s="363" t="e">
        <f t="shared" si="5"/>
        <v>#DIV/0!</v>
      </c>
      <c r="AF73" s="21"/>
      <c r="AG73" s="21"/>
      <c r="AH73" s="21"/>
    </row>
    <row r="74" spans="1:34" x14ac:dyDescent="0.25">
      <c r="A74" s="50" t="s">
        <v>148</v>
      </c>
      <c r="B74" s="322"/>
      <c r="C74" s="322"/>
      <c r="D74" s="322"/>
      <c r="E74" s="322"/>
      <c r="F74" s="322"/>
      <c r="G74" s="322"/>
      <c r="H74" s="322"/>
      <c r="I74" s="322"/>
      <c r="J74" s="322"/>
      <c r="K74" s="323">
        <v>1</v>
      </c>
      <c r="L74" s="323">
        <v>1</v>
      </c>
      <c r="M74" s="323">
        <v>1</v>
      </c>
      <c r="N74" s="323">
        <v>1</v>
      </c>
      <c r="O74" s="323">
        <v>1</v>
      </c>
      <c r="P74" s="323">
        <v>1</v>
      </c>
      <c r="Q74" s="57" t="e">
        <f t="shared" si="2"/>
        <v>#DIV/0!</v>
      </c>
      <c r="R74" s="326">
        <v>0</v>
      </c>
      <c r="S74" s="326">
        <v>0</v>
      </c>
      <c r="T74" s="326">
        <v>0</v>
      </c>
      <c r="U74" s="47"/>
      <c r="V74" s="79">
        <f>'IV Plan Premiums'!R74</f>
        <v>0</v>
      </c>
      <c r="W74" s="327"/>
      <c r="X74" s="88"/>
      <c r="Y74" s="28"/>
      <c r="Z74" s="328"/>
      <c r="AA74" s="360" t="e">
        <f t="shared" si="3"/>
        <v>#DIV/0!</v>
      </c>
      <c r="AB74" s="361"/>
      <c r="AC74" s="362" t="e">
        <f t="shared" si="4"/>
        <v>#DIV/0!</v>
      </c>
      <c r="AD74" s="361"/>
      <c r="AE74" s="363" t="e">
        <f t="shared" si="5"/>
        <v>#DIV/0!</v>
      </c>
      <c r="AF74" s="21"/>
      <c r="AG74" s="21"/>
      <c r="AH74" s="21"/>
    </row>
    <row r="75" spans="1:34" x14ac:dyDescent="0.25">
      <c r="A75" s="50" t="s">
        <v>149</v>
      </c>
      <c r="B75" s="322"/>
      <c r="C75" s="322"/>
      <c r="D75" s="322"/>
      <c r="E75" s="322"/>
      <c r="F75" s="322"/>
      <c r="G75" s="322"/>
      <c r="H75" s="322"/>
      <c r="I75" s="322"/>
      <c r="J75" s="322"/>
      <c r="K75" s="323">
        <v>1</v>
      </c>
      <c r="L75" s="323">
        <v>1</v>
      </c>
      <c r="M75" s="323">
        <v>1</v>
      </c>
      <c r="N75" s="323">
        <v>1</v>
      </c>
      <c r="O75" s="323">
        <v>1</v>
      </c>
      <c r="P75" s="323">
        <v>1</v>
      </c>
      <c r="Q75" s="57" t="e">
        <f t="shared" si="2"/>
        <v>#DIV/0!</v>
      </c>
      <c r="R75" s="326">
        <v>0</v>
      </c>
      <c r="S75" s="326">
        <v>0</v>
      </c>
      <c r="T75" s="326">
        <v>0</v>
      </c>
      <c r="U75" s="47"/>
      <c r="V75" s="79">
        <f>'IV Plan Premiums'!R75</f>
        <v>0</v>
      </c>
      <c r="W75" s="327"/>
      <c r="X75" s="88"/>
      <c r="Y75" s="28"/>
      <c r="Z75" s="328"/>
      <c r="AA75" s="360" t="e">
        <f t="shared" si="3"/>
        <v>#DIV/0!</v>
      </c>
      <c r="AB75" s="361"/>
      <c r="AC75" s="362" t="e">
        <f t="shared" si="4"/>
        <v>#DIV/0!</v>
      </c>
      <c r="AD75" s="361"/>
      <c r="AE75" s="363" t="e">
        <f t="shared" si="5"/>
        <v>#DIV/0!</v>
      </c>
      <c r="AF75" s="21"/>
      <c r="AG75" s="21"/>
      <c r="AH75" s="21"/>
    </row>
    <row r="76" spans="1:34" x14ac:dyDescent="0.25">
      <c r="A76" s="50" t="s">
        <v>150</v>
      </c>
      <c r="B76" s="322"/>
      <c r="C76" s="322"/>
      <c r="D76" s="322"/>
      <c r="E76" s="322"/>
      <c r="F76" s="322"/>
      <c r="G76" s="322"/>
      <c r="H76" s="322"/>
      <c r="I76" s="322"/>
      <c r="J76" s="322"/>
      <c r="K76" s="323">
        <v>1</v>
      </c>
      <c r="L76" s="323">
        <v>1</v>
      </c>
      <c r="M76" s="323">
        <v>1</v>
      </c>
      <c r="N76" s="323">
        <v>1</v>
      </c>
      <c r="O76" s="323">
        <v>1</v>
      </c>
      <c r="P76" s="323">
        <v>1</v>
      </c>
      <c r="Q76" s="57" t="e">
        <f t="shared" si="2"/>
        <v>#DIV/0!</v>
      </c>
      <c r="R76" s="326">
        <v>0</v>
      </c>
      <c r="S76" s="326">
        <v>0</v>
      </c>
      <c r="T76" s="326">
        <v>0</v>
      </c>
      <c r="U76" s="47"/>
      <c r="V76" s="79">
        <f>'IV Plan Premiums'!R76</f>
        <v>0</v>
      </c>
      <c r="W76" s="327"/>
      <c r="X76" s="88"/>
      <c r="Y76" s="28"/>
      <c r="Z76" s="328"/>
      <c r="AA76" s="360" t="e">
        <f t="shared" si="3"/>
        <v>#DIV/0!</v>
      </c>
      <c r="AB76" s="361"/>
      <c r="AC76" s="362" t="e">
        <f t="shared" si="4"/>
        <v>#DIV/0!</v>
      </c>
      <c r="AD76" s="361"/>
      <c r="AE76" s="363" t="e">
        <f t="shared" si="5"/>
        <v>#DIV/0!</v>
      </c>
      <c r="AF76" s="21"/>
      <c r="AG76" s="21"/>
      <c r="AH76" s="21"/>
    </row>
    <row r="77" spans="1:34" x14ac:dyDescent="0.25">
      <c r="A77" s="50" t="s">
        <v>151</v>
      </c>
      <c r="B77" s="322"/>
      <c r="C77" s="322"/>
      <c r="D77" s="322"/>
      <c r="E77" s="322"/>
      <c r="F77" s="322"/>
      <c r="G77" s="322"/>
      <c r="H77" s="322"/>
      <c r="I77" s="322"/>
      <c r="J77" s="322"/>
      <c r="K77" s="323">
        <v>1</v>
      </c>
      <c r="L77" s="323">
        <v>1</v>
      </c>
      <c r="M77" s="323">
        <v>1</v>
      </c>
      <c r="N77" s="323">
        <v>1</v>
      </c>
      <c r="O77" s="323">
        <v>1</v>
      </c>
      <c r="P77" s="323">
        <v>1</v>
      </c>
      <c r="Q77" s="57" t="e">
        <f t="shared" si="2"/>
        <v>#DIV/0!</v>
      </c>
      <c r="R77" s="326">
        <v>0</v>
      </c>
      <c r="S77" s="326">
        <v>0</v>
      </c>
      <c r="T77" s="326">
        <v>0</v>
      </c>
      <c r="U77" s="47"/>
      <c r="V77" s="79">
        <f>'IV Plan Premiums'!R77</f>
        <v>0</v>
      </c>
      <c r="W77" s="327"/>
      <c r="X77" s="88"/>
      <c r="Y77" s="28"/>
      <c r="Z77" s="328"/>
      <c r="AA77" s="360" t="e">
        <f t="shared" si="3"/>
        <v>#DIV/0!</v>
      </c>
      <c r="AB77" s="361"/>
      <c r="AC77" s="362" t="e">
        <f t="shared" si="4"/>
        <v>#DIV/0!</v>
      </c>
      <c r="AD77" s="361"/>
      <c r="AE77" s="363" t="e">
        <f t="shared" si="5"/>
        <v>#DIV/0!</v>
      </c>
      <c r="AF77" s="21"/>
      <c r="AG77" s="21"/>
      <c r="AH77" s="21"/>
    </row>
    <row r="78" spans="1:34" x14ac:dyDescent="0.25">
      <c r="A78" s="50" t="s">
        <v>152</v>
      </c>
      <c r="B78" s="322"/>
      <c r="C78" s="322"/>
      <c r="D78" s="322"/>
      <c r="E78" s="322"/>
      <c r="F78" s="322"/>
      <c r="G78" s="322"/>
      <c r="H78" s="322"/>
      <c r="I78" s="322"/>
      <c r="J78" s="322"/>
      <c r="K78" s="323">
        <v>1</v>
      </c>
      <c r="L78" s="323">
        <v>1</v>
      </c>
      <c r="M78" s="323">
        <v>1</v>
      </c>
      <c r="N78" s="323">
        <v>1</v>
      </c>
      <c r="O78" s="323">
        <v>1</v>
      </c>
      <c r="P78" s="323">
        <v>1</v>
      </c>
      <c r="Q78" s="57" t="e">
        <f t="shared" si="2"/>
        <v>#DIV/0!</v>
      </c>
      <c r="R78" s="326">
        <v>0</v>
      </c>
      <c r="S78" s="326">
        <v>0</v>
      </c>
      <c r="T78" s="326">
        <v>0</v>
      </c>
      <c r="U78" s="47"/>
      <c r="V78" s="79">
        <f>'IV Plan Premiums'!R78</f>
        <v>0</v>
      </c>
      <c r="W78" s="327"/>
      <c r="X78" s="88"/>
      <c r="Y78" s="28"/>
      <c r="Z78" s="328"/>
      <c r="AA78" s="360" t="e">
        <f t="shared" si="3"/>
        <v>#DIV/0!</v>
      </c>
      <c r="AB78" s="361"/>
      <c r="AC78" s="362" t="e">
        <f t="shared" si="4"/>
        <v>#DIV/0!</v>
      </c>
      <c r="AD78" s="361"/>
      <c r="AE78" s="363" t="e">
        <f t="shared" si="5"/>
        <v>#DIV/0!</v>
      </c>
      <c r="AF78" s="21"/>
      <c r="AG78" s="21"/>
      <c r="AH78" s="21"/>
    </row>
    <row r="79" spans="1:34" x14ac:dyDescent="0.25">
      <c r="A79" s="50" t="s">
        <v>153</v>
      </c>
      <c r="B79" s="322"/>
      <c r="C79" s="322"/>
      <c r="D79" s="322"/>
      <c r="E79" s="322"/>
      <c r="F79" s="322"/>
      <c r="G79" s="322"/>
      <c r="H79" s="322"/>
      <c r="I79" s="322"/>
      <c r="J79" s="322"/>
      <c r="K79" s="323">
        <v>1</v>
      </c>
      <c r="L79" s="323">
        <v>1</v>
      </c>
      <c r="M79" s="323">
        <v>1</v>
      </c>
      <c r="N79" s="323">
        <v>1</v>
      </c>
      <c r="O79" s="323">
        <v>1</v>
      </c>
      <c r="P79" s="323">
        <v>1</v>
      </c>
      <c r="Q79" s="57" t="e">
        <f t="shared" si="2"/>
        <v>#DIV/0!</v>
      </c>
      <c r="R79" s="326">
        <v>0</v>
      </c>
      <c r="S79" s="326">
        <v>0</v>
      </c>
      <c r="T79" s="326">
        <v>0</v>
      </c>
      <c r="U79" s="47"/>
      <c r="V79" s="79">
        <f>'IV Plan Premiums'!R79</f>
        <v>0</v>
      </c>
      <c r="W79" s="327"/>
      <c r="X79" s="88"/>
      <c r="Y79" s="28"/>
      <c r="Z79" s="328"/>
      <c r="AA79" s="360" t="e">
        <f t="shared" si="3"/>
        <v>#DIV/0!</v>
      </c>
      <c r="AB79" s="361"/>
      <c r="AC79" s="362" t="e">
        <f t="shared" ref="AC79:AC114" si="6">AA79/Z79-1</f>
        <v>#DIV/0!</v>
      </c>
      <c r="AD79" s="361"/>
      <c r="AE79" s="363" t="e">
        <f t="shared" ref="AE79:AE102" si="7">V79/$V$13</f>
        <v>#DIV/0!</v>
      </c>
      <c r="AF79" s="21"/>
      <c r="AG79" s="21"/>
      <c r="AH79" s="21"/>
    </row>
    <row r="80" spans="1:34" x14ac:dyDescent="0.25">
      <c r="A80" s="50" t="s">
        <v>154</v>
      </c>
      <c r="B80" s="322"/>
      <c r="C80" s="322"/>
      <c r="D80" s="322"/>
      <c r="E80" s="322"/>
      <c r="F80" s="322"/>
      <c r="G80" s="322"/>
      <c r="H80" s="322"/>
      <c r="I80" s="322"/>
      <c r="J80" s="322"/>
      <c r="K80" s="323">
        <v>1</v>
      </c>
      <c r="L80" s="323">
        <v>1</v>
      </c>
      <c r="M80" s="323">
        <v>1</v>
      </c>
      <c r="N80" s="323">
        <v>1</v>
      </c>
      <c r="O80" s="323">
        <v>1</v>
      </c>
      <c r="P80" s="323">
        <v>1</v>
      </c>
      <c r="Q80" s="57" t="e">
        <f t="shared" ref="Q80:Q114" si="8">$C$9* PRODUCT(K80:P80)</f>
        <v>#DIV/0!</v>
      </c>
      <c r="R80" s="326">
        <v>0</v>
      </c>
      <c r="S80" s="326">
        <v>0</v>
      </c>
      <c r="T80" s="326">
        <v>0</v>
      </c>
      <c r="U80" s="47"/>
      <c r="V80" s="79">
        <f>'IV Plan Premiums'!R80</f>
        <v>0</v>
      </c>
      <c r="W80" s="327"/>
      <c r="X80" s="88"/>
      <c r="Y80" s="28"/>
      <c r="Z80" s="328"/>
      <c r="AA80" s="360" t="e">
        <f t="shared" ref="AA80:AA114" si="9">$Q80/(1-$R80-$S80-$T80)/$T$6</f>
        <v>#DIV/0!</v>
      </c>
      <c r="AB80" s="361"/>
      <c r="AC80" s="362" t="e">
        <f t="shared" si="6"/>
        <v>#DIV/0!</v>
      </c>
      <c r="AD80" s="361"/>
      <c r="AE80" s="363" t="e">
        <f t="shared" si="7"/>
        <v>#DIV/0!</v>
      </c>
      <c r="AF80" s="21"/>
      <c r="AG80" s="21"/>
      <c r="AH80" s="21"/>
    </row>
    <row r="81" spans="1:34" x14ac:dyDescent="0.25">
      <c r="A81" s="50" t="s">
        <v>155</v>
      </c>
      <c r="B81" s="322"/>
      <c r="C81" s="322"/>
      <c r="D81" s="322"/>
      <c r="E81" s="322"/>
      <c r="F81" s="322"/>
      <c r="G81" s="322"/>
      <c r="H81" s="322"/>
      <c r="I81" s="322"/>
      <c r="J81" s="322"/>
      <c r="K81" s="323">
        <v>1</v>
      </c>
      <c r="L81" s="323">
        <v>1</v>
      </c>
      <c r="M81" s="323">
        <v>1</v>
      </c>
      <c r="N81" s="323">
        <v>1</v>
      </c>
      <c r="O81" s="323">
        <v>1</v>
      </c>
      <c r="P81" s="323">
        <v>1</v>
      </c>
      <c r="Q81" s="57" t="e">
        <f t="shared" si="8"/>
        <v>#DIV/0!</v>
      </c>
      <c r="R81" s="326">
        <v>0</v>
      </c>
      <c r="S81" s="326">
        <v>0</v>
      </c>
      <c r="T81" s="326">
        <v>0</v>
      </c>
      <c r="U81" s="47"/>
      <c r="V81" s="79">
        <f>'IV Plan Premiums'!R81</f>
        <v>0</v>
      </c>
      <c r="W81" s="327"/>
      <c r="X81" s="88"/>
      <c r="Y81" s="28"/>
      <c r="Z81" s="328"/>
      <c r="AA81" s="360" t="e">
        <f t="shared" si="9"/>
        <v>#DIV/0!</v>
      </c>
      <c r="AB81" s="361"/>
      <c r="AC81" s="362" t="e">
        <f t="shared" si="6"/>
        <v>#DIV/0!</v>
      </c>
      <c r="AD81" s="361"/>
      <c r="AE81" s="363" t="e">
        <f t="shared" si="7"/>
        <v>#DIV/0!</v>
      </c>
      <c r="AF81" s="21"/>
      <c r="AG81" s="21"/>
      <c r="AH81" s="21"/>
    </row>
    <row r="82" spans="1:34" x14ac:dyDescent="0.25">
      <c r="A82" s="50" t="s">
        <v>156</v>
      </c>
      <c r="B82" s="322"/>
      <c r="C82" s="322"/>
      <c r="D82" s="322"/>
      <c r="E82" s="322"/>
      <c r="F82" s="322"/>
      <c r="G82" s="322"/>
      <c r="H82" s="322"/>
      <c r="I82" s="322"/>
      <c r="J82" s="322"/>
      <c r="K82" s="323">
        <v>1</v>
      </c>
      <c r="L82" s="323">
        <v>1</v>
      </c>
      <c r="M82" s="323">
        <v>1</v>
      </c>
      <c r="N82" s="323">
        <v>1</v>
      </c>
      <c r="O82" s="323">
        <v>1</v>
      </c>
      <c r="P82" s="323">
        <v>1</v>
      </c>
      <c r="Q82" s="57" t="e">
        <f t="shared" si="8"/>
        <v>#DIV/0!</v>
      </c>
      <c r="R82" s="326">
        <v>0</v>
      </c>
      <c r="S82" s="326">
        <v>0</v>
      </c>
      <c r="T82" s="326">
        <v>0</v>
      </c>
      <c r="U82" s="47"/>
      <c r="V82" s="79">
        <f>'IV Plan Premiums'!R82</f>
        <v>0</v>
      </c>
      <c r="W82" s="327"/>
      <c r="X82" s="88"/>
      <c r="Y82" s="28"/>
      <c r="Z82" s="328"/>
      <c r="AA82" s="360" t="e">
        <f t="shared" si="9"/>
        <v>#DIV/0!</v>
      </c>
      <c r="AB82" s="361"/>
      <c r="AC82" s="362" t="e">
        <f t="shared" si="6"/>
        <v>#DIV/0!</v>
      </c>
      <c r="AD82" s="361"/>
      <c r="AE82" s="363" t="e">
        <f t="shared" si="7"/>
        <v>#DIV/0!</v>
      </c>
      <c r="AF82" s="21"/>
      <c r="AG82" s="21"/>
      <c r="AH82" s="21"/>
    </row>
    <row r="83" spans="1:34" x14ac:dyDescent="0.25">
      <c r="A83" s="50" t="s">
        <v>157</v>
      </c>
      <c r="B83" s="322"/>
      <c r="C83" s="322"/>
      <c r="D83" s="322"/>
      <c r="E83" s="322"/>
      <c r="F83" s="322"/>
      <c r="G83" s="322"/>
      <c r="H83" s="322"/>
      <c r="I83" s="322"/>
      <c r="J83" s="322"/>
      <c r="K83" s="323">
        <v>1</v>
      </c>
      <c r="L83" s="323">
        <v>1</v>
      </c>
      <c r="M83" s="323">
        <v>1</v>
      </c>
      <c r="N83" s="323">
        <v>1</v>
      </c>
      <c r="O83" s="323">
        <v>1</v>
      </c>
      <c r="P83" s="323">
        <v>1</v>
      </c>
      <c r="Q83" s="57" t="e">
        <f t="shared" si="8"/>
        <v>#DIV/0!</v>
      </c>
      <c r="R83" s="326">
        <v>0</v>
      </c>
      <c r="S83" s="326">
        <v>0</v>
      </c>
      <c r="T83" s="326">
        <v>0</v>
      </c>
      <c r="U83" s="47"/>
      <c r="V83" s="79">
        <f>'IV Plan Premiums'!R83</f>
        <v>0</v>
      </c>
      <c r="W83" s="327"/>
      <c r="X83" s="88"/>
      <c r="Y83" s="28"/>
      <c r="Z83" s="328"/>
      <c r="AA83" s="360" t="e">
        <f t="shared" si="9"/>
        <v>#DIV/0!</v>
      </c>
      <c r="AB83" s="361"/>
      <c r="AC83" s="362" t="e">
        <f t="shared" si="6"/>
        <v>#DIV/0!</v>
      </c>
      <c r="AD83" s="361"/>
      <c r="AE83" s="363" t="e">
        <f t="shared" si="7"/>
        <v>#DIV/0!</v>
      </c>
      <c r="AF83" s="21"/>
      <c r="AG83" s="21"/>
      <c r="AH83" s="21"/>
    </row>
    <row r="84" spans="1:34" x14ac:dyDescent="0.25">
      <c r="A84" s="50" t="s">
        <v>158</v>
      </c>
      <c r="B84" s="322"/>
      <c r="C84" s="322"/>
      <c r="D84" s="322"/>
      <c r="E84" s="322"/>
      <c r="F84" s="322"/>
      <c r="G84" s="322"/>
      <c r="H84" s="322"/>
      <c r="I84" s="322"/>
      <c r="J84" s="322"/>
      <c r="K84" s="323">
        <v>1</v>
      </c>
      <c r="L84" s="323">
        <v>1</v>
      </c>
      <c r="M84" s="323">
        <v>1</v>
      </c>
      <c r="N84" s="323">
        <v>1</v>
      </c>
      <c r="O84" s="323">
        <v>1</v>
      </c>
      <c r="P84" s="323">
        <v>1</v>
      </c>
      <c r="Q84" s="57" t="e">
        <f t="shared" si="8"/>
        <v>#DIV/0!</v>
      </c>
      <c r="R84" s="326">
        <v>0</v>
      </c>
      <c r="S84" s="326">
        <v>0</v>
      </c>
      <c r="T84" s="326">
        <v>0</v>
      </c>
      <c r="U84" s="47"/>
      <c r="V84" s="79">
        <f>'IV Plan Premiums'!R84</f>
        <v>0</v>
      </c>
      <c r="W84" s="327"/>
      <c r="X84" s="88"/>
      <c r="Y84" s="28"/>
      <c r="Z84" s="328"/>
      <c r="AA84" s="360" t="e">
        <f t="shared" si="9"/>
        <v>#DIV/0!</v>
      </c>
      <c r="AB84" s="361"/>
      <c r="AC84" s="362" t="e">
        <f t="shared" si="6"/>
        <v>#DIV/0!</v>
      </c>
      <c r="AD84" s="361"/>
      <c r="AE84" s="363" t="e">
        <f t="shared" si="7"/>
        <v>#DIV/0!</v>
      </c>
      <c r="AF84" s="21"/>
      <c r="AG84" s="21"/>
      <c r="AH84" s="21"/>
    </row>
    <row r="85" spans="1:34" x14ac:dyDescent="0.25">
      <c r="A85" s="50" t="s">
        <v>159</v>
      </c>
      <c r="B85" s="322"/>
      <c r="C85" s="322"/>
      <c r="D85" s="322"/>
      <c r="E85" s="322"/>
      <c r="F85" s="322"/>
      <c r="G85" s="322"/>
      <c r="H85" s="322"/>
      <c r="I85" s="322"/>
      <c r="J85" s="322"/>
      <c r="K85" s="323">
        <v>1</v>
      </c>
      <c r="L85" s="323">
        <v>1</v>
      </c>
      <c r="M85" s="323">
        <v>1</v>
      </c>
      <c r="N85" s="323">
        <v>1</v>
      </c>
      <c r="O85" s="323">
        <v>1</v>
      </c>
      <c r="P85" s="323">
        <v>1</v>
      </c>
      <c r="Q85" s="57" t="e">
        <f t="shared" si="8"/>
        <v>#DIV/0!</v>
      </c>
      <c r="R85" s="326">
        <v>0</v>
      </c>
      <c r="S85" s="326">
        <v>0</v>
      </c>
      <c r="T85" s="326">
        <v>0</v>
      </c>
      <c r="U85" s="47"/>
      <c r="V85" s="79">
        <f>'IV Plan Premiums'!R85</f>
        <v>0</v>
      </c>
      <c r="W85" s="327"/>
      <c r="X85" s="88"/>
      <c r="Y85" s="28"/>
      <c r="Z85" s="328"/>
      <c r="AA85" s="360" t="e">
        <f t="shared" si="9"/>
        <v>#DIV/0!</v>
      </c>
      <c r="AB85" s="361"/>
      <c r="AC85" s="362" t="e">
        <f t="shared" si="6"/>
        <v>#DIV/0!</v>
      </c>
      <c r="AD85" s="361"/>
      <c r="AE85" s="363" t="e">
        <f t="shared" si="7"/>
        <v>#DIV/0!</v>
      </c>
      <c r="AF85" s="21"/>
      <c r="AG85" s="21"/>
      <c r="AH85" s="21"/>
    </row>
    <row r="86" spans="1:34" x14ac:dyDescent="0.25">
      <c r="A86" s="50" t="s">
        <v>160</v>
      </c>
      <c r="B86" s="322"/>
      <c r="C86" s="322"/>
      <c r="D86" s="322"/>
      <c r="E86" s="322"/>
      <c r="F86" s="322"/>
      <c r="G86" s="322"/>
      <c r="H86" s="322"/>
      <c r="I86" s="322"/>
      <c r="J86" s="322"/>
      <c r="K86" s="323">
        <v>1</v>
      </c>
      <c r="L86" s="323">
        <v>1</v>
      </c>
      <c r="M86" s="323">
        <v>1</v>
      </c>
      <c r="N86" s="323">
        <v>1</v>
      </c>
      <c r="O86" s="323">
        <v>1</v>
      </c>
      <c r="P86" s="323">
        <v>1</v>
      </c>
      <c r="Q86" s="57" t="e">
        <f t="shared" si="8"/>
        <v>#DIV/0!</v>
      </c>
      <c r="R86" s="326">
        <v>0</v>
      </c>
      <c r="S86" s="326">
        <v>0</v>
      </c>
      <c r="T86" s="326">
        <v>0</v>
      </c>
      <c r="U86" s="47"/>
      <c r="V86" s="79">
        <f>'IV Plan Premiums'!R86</f>
        <v>0</v>
      </c>
      <c r="W86" s="327"/>
      <c r="X86" s="88"/>
      <c r="Y86" s="28"/>
      <c r="Z86" s="328"/>
      <c r="AA86" s="360" t="e">
        <f t="shared" si="9"/>
        <v>#DIV/0!</v>
      </c>
      <c r="AB86" s="361"/>
      <c r="AC86" s="362" t="e">
        <f t="shared" si="6"/>
        <v>#DIV/0!</v>
      </c>
      <c r="AD86" s="361"/>
      <c r="AE86" s="363" t="e">
        <f t="shared" si="7"/>
        <v>#DIV/0!</v>
      </c>
      <c r="AF86" s="21"/>
      <c r="AG86" s="21"/>
      <c r="AH86" s="21"/>
    </row>
    <row r="87" spans="1:34" x14ac:dyDescent="0.25">
      <c r="A87" s="50" t="s">
        <v>161</v>
      </c>
      <c r="B87" s="322"/>
      <c r="C87" s="322"/>
      <c r="D87" s="322"/>
      <c r="E87" s="322"/>
      <c r="F87" s="322"/>
      <c r="G87" s="322"/>
      <c r="H87" s="322"/>
      <c r="I87" s="322"/>
      <c r="J87" s="322"/>
      <c r="K87" s="323">
        <v>1</v>
      </c>
      <c r="L87" s="323">
        <v>1</v>
      </c>
      <c r="M87" s="323">
        <v>1</v>
      </c>
      <c r="N87" s="323">
        <v>1</v>
      </c>
      <c r="O87" s="323">
        <v>1</v>
      </c>
      <c r="P87" s="323">
        <v>1</v>
      </c>
      <c r="Q87" s="57" t="e">
        <f t="shared" si="8"/>
        <v>#DIV/0!</v>
      </c>
      <c r="R87" s="326">
        <v>0</v>
      </c>
      <c r="S87" s="326">
        <v>0</v>
      </c>
      <c r="T87" s="326">
        <v>0</v>
      </c>
      <c r="U87" s="47"/>
      <c r="V87" s="79">
        <f>'IV Plan Premiums'!R87</f>
        <v>0</v>
      </c>
      <c r="W87" s="327"/>
      <c r="X87" s="88"/>
      <c r="Y87" s="28"/>
      <c r="Z87" s="328"/>
      <c r="AA87" s="360" t="e">
        <f t="shared" si="9"/>
        <v>#DIV/0!</v>
      </c>
      <c r="AB87" s="361"/>
      <c r="AC87" s="362" t="e">
        <f t="shared" si="6"/>
        <v>#DIV/0!</v>
      </c>
      <c r="AD87" s="361"/>
      <c r="AE87" s="363" t="e">
        <f t="shared" si="7"/>
        <v>#DIV/0!</v>
      </c>
      <c r="AF87" s="21"/>
      <c r="AG87" s="21"/>
      <c r="AH87" s="21"/>
    </row>
    <row r="88" spans="1:34" x14ac:dyDescent="0.25">
      <c r="A88" s="50" t="s">
        <v>162</v>
      </c>
      <c r="B88" s="322"/>
      <c r="C88" s="322"/>
      <c r="D88" s="322"/>
      <c r="E88" s="322"/>
      <c r="F88" s="322"/>
      <c r="G88" s="322"/>
      <c r="H88" s="322"/>
      <c r="I88" s="322"/>
      <c r="J88" s="322"/>
      <c r="K88" s="323">
        <v>1</v>
      </c>
      <c r="L88" s="323">
        <v>1</v>
      </c>
      <c r="M88" s="323">
        <v>1</v>
      </c>
      <c r="N88" s="323">
        <v>1</v>
      </c>
      <c r="O88" s="323">
        <v>1</v>
      </c>
      <c r="P88" s="323">
        <v>1</v>
      </c>
      <c r="Q88" s="57" t="e">
        <f t="shared" si="8"/>
        <v>#DIV/0!</v>
      </c>
      <c r="R88" s="326">
        <v>0</v>
      </c>
      <c r="S88" s="326">
        <v>0</v>
      </c>
      <c r="T88" s="326">
        <v>0</v>
      </c>
      <c r="U88" s="47"/>
      <c r="V88" s="79">
        <f>'IV Plan Premiums'!R88</f>
        <v>0</v>
      </c>
      <c r="W88" s="327"/>
      <c r="X88" s="88"/>
      <c r="Y88" s="28"/>
      <c r="Z88" s="328"/>
      <c r="AA88" s="360" t="e">
        <f t="shared" si="9"/>
        <v>#DIV/0!</v>
      </c>
      <c r="AB88" s="361"/>
      <c r="AC88" s="362" t="e">
        <f t="shared" si="6"/>
        <v>#DIV/0!</v>
      </c>
      <c r="AD88" s="361"/>
      <c r="AE88" s="363" t="e">
        <f t="shared" si="7"/>
        <v>#DIV/0!</v>
      </c>
      <c r="AF88" s="21"/>
      <c r="AG88" s="21"/>
      <c r="AH88" s="21"/>
    </row>
    <row r="89" spans="1:34" x14ac:dyDescent="0.25">
      <c r="A89" s="50" t="s">
        <v>163</v>
      </c>
      <c r="B89" s="322"/>
      <c r="C89" s="322"/>
      <c r="D89" s="322"/>
      <c r="E89" s="322"/>
      <c r="F89" s="322"/>
      <c r="G89" s="322"/>
      <c r="H89" s="322"/>
      <c r="I89" s="322"/>
      <c r="J89" s="322"/>
      <c r="K89" s="323">
        <v>1</v>
      </c>
      <c r="L89" s="323">
        <v>1</v>
      </c>
      <c r="M89" s="323">
        <v>1</v>
      </c>
      <c r="N89" s="323">
        <v>1</v>
      </c>
      <c r="O89" s="323">
        <v>1</v>
      </c>
      <c r="P89" s="323">
        <v>1</v>
      </c>
      <c r="Q89" s="57" t="e">
        <f t="shared" si="8"/>
        <v>#DIV/0!</v>
      </c>
      <c r="R89" s="326">
        <v>0</v>
      </c>
      <c r="S89" s="326">
        <v>0</v>
      </c>
      <c r="T89" s="326">
        <v>0</v>
      </c>
      <c r="U89" s="47"/>
      <c r="V89" s="79">
        <f>'IV Plan Premiums'!R89</f>
        <v>0</v>
      </c>
      <c r="W89" s="327"/>
      <c r="X89" s="88"/>
      <c r="Y89" s="28"/>
      <c r="Z89" s="328"/>
      <c r="AA89" s="360" t="e">
        <f t="shared" si="9"/>
        <v>#DIV/0!</v>
      </c>
      <c r="AB89" s="361"/>
      <c r="AC89" s="362" t="e">
        <f t="shared" si="6"/>
        <v>#DIV/0!</v>
      </c>
      <c r="AD89" s="361"/>
      <c r="AE89" s="363" t="e">
        <f t="shared" si="7"/>
        <v>#DIV/0!</v>
      </c>
      <c r="AF89" s="21"/>
      <c r="AG89" s="21"/>
      <c r="AH89" s="21"/>
    </row>
    <row r="90" spans="1:34" x14ac:dyDescent="0.25">
      <c r="A90" s="50" t="s">
        <v>164</v>
      </c>
      <c r="B90" s="322"/>
      <c r="C90" s="322"/>
      <c r="D90" s="322"/>
      <c r="E90" s="322"/>
      <c r="F90" s="322"/>
      <c r="G90" s="322"/>
      <c r="H90" s="322"/>
      <c r="I90" s="322"/>
      <c r="J90" s="322"/>
      <c r="K90" s="323">
        <v>1</v>
      </c>
      <c r="L90" s="323">
        <v>1</v>
      </c>
      <c r="M90" s="323">
        <v>1</v>
      </c>
      <c r="N90" s="323">
        <v>1</v>
      </c>
      <c r="O90" s="323">
        <v>1</v>
      </c>
      <c r="P90" s="323">
        <v>1</v>
      </c>
      <c r="Q90" s="57" t="e">
        <f t="shared" si="8"/>
        <v>#DIV/0!</v>
      </c>
      <c r="R90" s="326">
        <v>0</v>
      </c>
      <c r="S90" s="326">
        <v>0</v>
      </c>
      <c r="T90" s="326">
        <v>0</v>
      </c>
      <c r="U90" s="47"/>
      <c r="V90" s="79">
        <f>'IV Plan Premiums'!R90</f>
        <v>0</v>
      </c>
      <c r="W90" s="327"/>
      <c r="X90" s="88"/>
      <c r="Y90" s="28"/>
      <c r="Z90" s="328"/>
      <c r="AA90" s="360" t="e">
        <f t="shared" si="9"/>
        <v>#DIV/0!</v>
      </c>
      <c r="AB90" s="361"/>
      <c r="AC90" s="362" t="e">
        <f t="shared" si="6"/>
        <v>#DIV/0!</v>
      </c>
      <c r="AD90" s="361"/>
      <c r="AE90" s="363" t="e">
        <f t="shared" si="7"/>
        <v>#DIV/0!</v>
      </c>
      <c r="AF90" s="21"/>
      <c r="AG90" s="21"/>
      <c r="AH90" s="21"/>
    </row>
    <row r="91" spans="1:34" x14ac:dyDescent="0.25">
      <c r="A91" s="50" t="s">
        <v>165</v>
      </c>
      <c r="B91" s="322"/>
      <c r="C91" s="322"/>
      <c r="D91" s="322"/>
      <c r="E91" s="322"/>
      <c r="F91" s="322"/>
      <c r="G91" s="322"/>
      <c r="H91" s="322"/>
      <c r="I91" s="322"/>
      <c r="J91" s="322"/>
      <c r="K91" s="323">
        <v>1</v>
      </c>
      <c r="L91" s="323">
        <v>1</v>
      </c>
      <c r="M91" s="323">
        <v>1</v>
      </c>
      <c r="N91" s="323">
        <v>1</v>
      </c>
      <c r="O91" s="323">
        <v>1</v>
      </c>
      <c r="P91" s="323">
        <v>1</v>
      </c>
      <c r="Q91" s="57" t="e">
        <f t="shared" si="8"/>
        <v>#DIV/0!</v>
      </c>
      <c r="R91" s="326">
        <v>0</v>
      </c>
      <c r="S91" s="326">
        <v>0</v>
      </c>
      <c r="T91" s="326">
        <v>0</v>
      </c>
      <c r="U91" s="47"/>
      <c r="V91" s="79">
        <f>'IV Plan Premiums'!R91</f>
        <v>0</v>
      </c>
      <c r="W91" s="327"/>
      <c r="X91" s="88"/>
      <c r="Y91" s="28"/>
      <c r="Z91" s="328"/>
      <c r="AA91" s="360" t="e">
        <f t="shared" si="9"/>
        <v>#DIV/0!</v>
      </c>
      <c r="AB91" s="361"/>
      <c r="AC91" s="362" t="e">
        <f t="shared" si="6"/>
        <v>#DIV/0!</v>
      </c>
      <c r="AD91" s="361"/>
      <c r="AE91" s="363" t="e">
        <f t="shared" si="7"/>
        <v>#DIV/0!</v>
      </c>
      <c r="AF91" s="21"/>
      <c r="AG91" s="21"/>
      <c r="AH91" s="21"/>
    </row>
    <row r="92" spans="1:34" x14ac:dyDescent="0.25">
      <c r="A92" s="50" t="s">
        <v>166</v>
      </c>
      <c r="B92" s="322"/>
      <c r="C92" s="322"/>
      <c r="D92" s="322"/>
      <c r="E92" s="322"/>
      <c r="F92" s="322"/>
      <c r="G92" s="322"/>
      <c r="H92" s="322"/>
      <c r="I92" s="322"/>
      <c r="J92" s="322"/>
      <c r="K92" s="323">
        <v>1</v>
      </c>
      <c r="L92" s="323">
        <v>1</v>
      </c>
      <c r="M92" s="323">
        <v>1</v>
      </c>
      <c r="N92" s="323">
        <v>1</v>
      </c>
      <c r="O92" s="323">
        <v>1</v>
      </c>
      <c r="P92" s="323">
        <v>1</v>
      </c>
      <c r="Q92" s="57" t="e">
        <f t="shared" si="8"/>
        <v>#DIV/0!</v>
      </c>
      <c r="R92" s="326">
        <v>0</v>
      </c>
      <c r="S92" s="326">
        <v>0</v>
      </c>
      <c r="T92" s="326">
        <v>0</v>
      </c>
      <c r="U92" s="47"/>
      <c r="V92" s="79">
        <f>'IV Plan Premiums'!R92</f>
        <v>0</v>
      </c>
      <c r="W92" s="327"/>
      <c r="X92" s="88"/>
      <c r="Y92" s="28"/>
      <c r="Z92" s="328"/>
      <c r="AA92" s="360" t="e">
        <f t="shared" si="9"/>
        <v>#DIV/0!</v>
      </c>
      <c r="AB92" s="361"/>
      <c r="AC92" s="362" t="e">
        <f t="shared" si="6"/>
        <v>#DIV/0!</v>
      </c>
      <c r="AD92" s="361"/>
      <c r="AE92" s="363" t="e">
        <f t="shared" si="7"/>
        <v>#DIV/0!</v>
      </c>
      <c r="AF92" s="21"/>
      <c r="AG92" s="21"/>
      <c r="AH92" s="21"/>
    </row>
    <row r="93" spans="1:34" x14ac:dyDescent="0.25">
      <c r="A93" s="50" t="s">
        <v>167</v>
      </c>
      <c r="B93" s="322"/>
      <c r="C93" s="322"/>
      <c r="D93" s="322"/>
      <c r="E93" s="322"/>
      <c r="F93" s="322"/>
      <c r="G93" s="322"/>
      <c r="H93" s="322"/>
      <c r="I93" s="322"/>
      <c r="J93" s="322"/>
      <c r="K93" s="323">
        <v>1</v>
      </c>
      <c r="L93" s="323">
        <v>1</v>
      </c>
      <c r="M93" s="323">
        <v>1</v>
      </c>
      <c r="N93" s="323">
        <v>1</v>
      </c>
      <c r="O93" s="323">
        <v>1</v>
      </c>
      <c r="P93" s="323">
        <v>1</v>
      </c>
      <c r="Q93" s="57" t="e">
        <f t="shared" si="8"/>
        <v>#DIV/0!</v>
      </c>
      <c r="R93" s="326">
        <v>0</v>
      </c>
      <c r="S93" s="326">
        <v>0</v>
      </c>
      <c r="T93" s="326">
        <v>0</v>
      </c>
      <c r="U93" s="47"/>
      <c r="V93" s="79">
        <f>'IV Plan Premiums'!R93</f>
        <v>0</v>
      </c>
      <c r="W93" s="327"/>
      <c r="X93" s="88"/>
      <c r="Y93" s="28"/>
      <c r="Z93" s="328"/>
      <c r="AA93" s="360" t="e">
        <f t="shared" si="9"/>
        <v>#DIV/0!</v>
      </c>
      <c r="AB93" s="361"/>
      <c r="AC93" s="362" t="e">
        <f t="shared" si="6"/>
        <v>#DIV/0!</v>
      </c>
      <c r="AD93" s="361"/>
      <c r="AE93" s="363" t="e">
        <f t="shared" si="7"/>
        <v>#DIV/0!</v>
      </c>
      <c r="AF93" s="21"/>
      <c r="AG93" s="21"/>
      <c r="AH93" s="21"/>
    </row>
    <row r="94" spans="1:34" x14ac:dyDescent="0.25">
      <c r="A94" s="50" t="s">
        <v>168</v>
      </c>
      <c r="B94" s="322"/>
      <c r="C94" s="322"/>
      <c r="D94" s="322"/>
      <c r="E94" s="322"/>
      <c r="F94" s="322"/>
      <c r="G94" s="322"/>
      <c r="H94" s="322"/>
      <c r="I94" s="322"/>
      <c r="J94" s="322"/>
      <c r="K94" s="323">
        <v>1</v>
      </c>
      <c r="L94" s="323">
        <v>1</v>
      </c>
      <c r="M94" s="323">
        <v>1</v>
      </c>
      <c r="N94" s="323">
        <v>1</v>
      </c>
      <c r="O94" s="323">
        <v>1</v>
      </c>
      <c r="P94" s="323">
        <v>1</v>
      </c>
      <c r="Q94" s="57" t="e">
        <f t="shared" si="8"/>
        <v>#DIV/0!</v>
      </c>
      <c r="R94" s="326">
        <v>0</v>
      </c>
      <c r="S94" s="326">
        <v>0</v>
      </c>
      <c r="T94" s="326">
        <v>0</v>
      </c>
      <c r="U94" s="47"/>
      <c r="V94" s="79">
        <f>'IV Plan Premiums'!R94</f>
        <v>0</v>
      </c>
      <c r="W94" s="327"/>
      <c r="X94" s="88"/>
      <c r="Y94" s="28"/>
      <c r="Z94" s="328"/>
      <c r="AA94" s="360" t="e">
        <f t="shared" si="9"/>
        <v>#DIV/0!</v>
      </c>
      <c r="AB94" s="361"/>
      <c r="AC94" s="362" t="e">
        <f t="shared" si="6"/>
        <v>#DIV/0!</v>
      </c>
      <c r="AD94" s="361"/>
      <c r="AE94" s="363" t="e">
        <f t="shared" si="7"/>
        <v>#DIV/0!</v>
      </c>
      <c r="AF94" s="21"/>
      <c r="AG94" s="21"/>
      <c r="AH94" s="21"/>
    </row>
    <row r="95" spans="1:34" x14ac:dyDescent="0.25">
      <c r="A95" s="50" t="s">
        <v>169</v>
      </c>
      <c r="B95" s="322"/>
      <c r="C95" s="322"/>
      <c r="D95" s="322"/>
      <c r="E95" s="322"/>
      <c r="F95" s="322"/>
      <c r="G95" s="322"/>
      <c r="H95" s="322"/>
      <c r="I95" s="322"/>
      <c r="J95" s="322"/>
      <c r="K95" s="323">
        <v>1</v>
      </c>
      <c r="L95" s="323">
        <v>1</v>
      </c>
      <c r="M95" s="323">
        <v>1</v>
      </c>
      <c r="N95" s="323">
        <v>1</v>
      </c>
      <c r="O95" s="323">
        <v>1</v>
      </c>
      <c r="P95" s="323">
        <v>1</v>
      </c>
      <c r="Q95" s="57" t="e">
        <f t="shared" si="8"/>
        <v>#DIV/0!</v>
      </c>
      <c r="R95" s="326">
        <v>0</v>
      </c>
      <c r="S95" s="326">
        <v>0</v>
      </c>
      <c r="T95" s="326">
        <v>0</v>
      </c>
      <c r="U95" s="47"/>
      <c r="V95" s="79">
        <f>'IV Plan Premiums'!R95</f>
        <v>0</v>
      </c>
      <c r="W95" s="327"/>
      <c r="X95" s="88"/>
      <c r="Y95" s="28"/>
      <c r="Z95" s="328"/>
      <c r="AA95" s="360" t="e">
        <f t="shared" si="9"/>
        <v>#DIV/0!</v>
      </c>
      <c r="AB95" s="361"/>
      <c r="AC95" s="362" t="e">
        <f t="shared" si="6"/>
        <v>#DIV/0!</v>
      </c>
      <c r="AD95" s="361"/>
      <c r="AE95" s="363" t="e">
        <f t="shared" si="7"/>
        <v>#DIV/0!</v>
      </c>
      <c r="AF95" s="21"/>
      <c r="AG95" s="21"/>
      <c r="AH95" s="21"/>
    </row>
    <row r="96" spans="1:34" x14ac:dyDescent="0.25">
      <c r="A96" s="50" t="s">
        <v>170</v>
      </c>
      <c r="B96" s="322"/>
      <c r="C96" s="322"/>
      <c r="D96" s="322"/>
      <c r="E96" s="322"/>
      <c r="F96" s="322"/>
      <c r="G96" s="322"/>
      <c r="H96" s="322"/>
      <c r="I96" s="322"/>
      <c r="J96" s="322"/>
      <c r="K96" s="323">
        <v>1</v>
      </c>
      <c r="L96" s="323">
        <v>1</v>
      </c>
      <c r="M96" s="323">
        <v>1</v>
      </c>
      <c r="N96" s="323">
        <v>1</v>
      </c>
      <c r="O96" s="323">
        <v>1</v>
      </c>
      <c r="P96" s="323">
        <v>1</v>
      </c>
      <c r="Q96" s="57" t="e">
        <f t="shared" si="8"/>
        <v>#DIV/0!</v>
      </c>
      <c r="R96" s="326">
        <v>0</v>
      </c>
      <c r="S96" s="326">
        <v>0</v>
      </c>
      <c r="T96" s="326">
        <v>0</v>
      </c>
      <c r="U96" s="47"/>
      <c r="V96" s="79">
        <f>'IV Plan Premiums'!R96</f>
        <v>0</v>
      </c>
      <c r="W96" s="327"/>
      <c r="X96" s="88"/>
      <c r="Y96" s="28"/>
      <c r="Z96" s="328"/>
      <c r="AA96" s="360" t="e">
        <f t="shared" si="9"/>
        <v>#DIV/0!</v>
      </c>
      <c r="AB96" s="361"/>
      <c r="AC96" s="362" t="e">
        <f t="shared" si="6"/>
        <v>#DIV/0!</v>
      </c>
      <c r="AD96" s="361"/>
      <c r="AE96" s="363" t="e">
        <f t="shared" si="7"/>
        <v>#DIV/0!</v>
      </c>
      <c r="AF96" s="21"/>
      <c r="AG96" s="21"/>
      <c r="AH96" s="21"/>
    </row>
    <row r="97" spans="1:34" x14ac:dyDescent="0.25">
      <c r="A97" s="50" t="s">
        <v>171</v>
      </c>
      <c r="B97" s="322"/>
      <c r="C97" s="322"/>
      <c r="D97" s="322"/>
      <c r="E97" s="322"/>
      <c r="F97" s="322"/>
      <c r="G97" s="322"/>
      <c r="H97" s="322"/>
      <c r="I97" s="322"/>
      <c r="J97" s="322"/>
      <c r="K97" s="323">
        <v>1</v>
      </c>
      <c r="L97" s="323">
        <v>1</v>
      </c>
      <c r="M97" s="323">
        <v>1</v>
      </c>
      <c r="N97" s="323">
        <v>1</v>
      </c>
      <c r="O97" s="323">
        <v>1</v>
      </c>
      <c r="P97" s="323">
        <v>1</v>
      </c>
      <c r="Q97" s="57" t="e">
        <f t="shared" si="8"/>
        <v>#DIV/0!</v>
      </c>
      <c r="R97" s="326">
        <v>0</v>
      </c>
      <c r="S97" s="326">
        <v>0</v>
      </c>
      <c r="T97" s="326">
        <v>0</v>
      </c>
      <c r="U97" s="47"/>
      <c r="V97" s="79">
        <f>'IV Plan Premiums'!R97</f>
        <v>0</v>
      </c>
      <c r="W97" s="327"/>
      <c r="X97" s="88"/>
      <c r="Y97" s="28"/>
      <c r="Z97" s="328"/>
      <c r="AA97" s="360" t="e">
        <f t="shared" si="9"/>
        <v>#DIV/0!</v>
      </c>
      <c r="AB97" s="361"/>
      <c r="AC97" s="362" t="e">
        <f t="shared" si="6"/>
        <v>#DIV/0!</v>
      </c>
      <c r="AD97" s="361"/>
      <c r="AE97" s="363" t="e">
        <f t="shared" si="7"/>
        <v>#DIV/0!</v>
      </c>
      <c r="AF97" s="21"/>
      <c r="AG97" s="21"/>
      <c r="AH97" s="21"/>
    </row>
    <row r="98" spans="1:34" x14ac:dyDescent="0.25">
      <c r="A98" s="50" t="s">
        <v>172</v>
      </c>
      <c r="B98" s="322"/>
      <c r="C98" s="322"/>
      <c r="D98" s="322"/>
      <c r="E98" s="322"/>
      <c r="F98" s="322"/>
      <c r="G98" s="322"/>
      <c r="H98" s="322"/>
      <c r="I98" s="322"/>
      <c r="J98" s="322"/>
      <c r="K98" s="323">
        <v>1</v>
      </c>
      <c r="L98" s="323">
        <v>1</v>
      </c>
      <c r="M98" s="323">
        <v>1</v>
      </c>
      <c r="N98" s="323">
        <v>1</v>
      </c>
      <c r="O98" s="323">
        <v>1</v>
      </c>
      <c r="P98" s="323">
        <v>1</v>
      </c>
      <c r="Q98" s="57" t="e">
        <f t="shared" si="8"/>
        <v>#DIV/0!</v>
      </c>
      <c r="R98" s="326">
        <v>0</v>
      </c>
      <c r="S98" s="326">
        <v>0</v>
      </c>
      <c r="T98" s="326">
        <v>0</v>
      </c>
      <c r="U98" s="47"/>
      <c r="V98" s="79">
        <f>'IV Plan Premiums'!R98</f>
        <v>0</v>
      </c>
      <c r="W98" s="327"/>
      <c r="X98" s="88"/>
      <c r="Y98" s="28"/>
      <c r="Z98" s="328"/>
      <c r="AA98" s="360" t="e">
        <f t="shared" si="9"/>
        <v>#DIV/0!</v>
      </c>
      <c r="AB98" s="361"/>
      <c r="AC98" s="362" t="e">
        <f t="shared" si="6"/>
        <v>#DIV/0!</v>
      </c>
      <c r="AD98" s="361"/>
      <c r="AE98" s="363" t="e">
        <f t="shared" si="7"/>
        <v>#DIV/0!</v>
      </c>
      <c r="AF98" s="21"/>
      <c r="AG98" s="21"/>
      <c r="AH98" s="21"/>
    </row>
    <row r="99" spans="1:34" x14ac:dyDescent="0.25">
      <c r="A99" s="50" t="s">
        <v>173</v>
      </c>
      <c r="B99" s="322"/>
      <c r="C99" s="322"/>
      <c r="D99" s="322"/>
      <c r="E99" s="322"/>
      <c r="F99" s="322"/>
      <c r="G99" s="322"/>
      <c r="H99" s="322"/>
      <c r="I99" s="322"/>
      <c r="J99" s="322"/>
      <c r="K99" s="323">
        <v>1</v>
      </c>
      <c r="L99" s="323">
        <v>1</v>
      </c>
      <c r="M99" s="323">
        <v>1</v>
      </c>
      <c r="N99" s="323">
        <v>1</v>
      </c>
      <c r="O99" s="323">
        <v>1</v>
      </c>
      <c r="P99" s="323">
        <v>1</v>
      </c>
      <c r="Q99" s="57" t="e">
        <f t="shared" si="8"/>
        <v>#DIV/0!</v>
      </c>
      <c r="R99" s="326">
        <v>0</v>
      </c>
      <c r="S99" s="326">
        <v>0</v>
      </c>
      <c r="T99" s="326">
        <v>0</v>
      </c>
      <c r="U99" s="47"/>
      <c r="V99" s="79">
        <f>'IV Plan Premiums'!R99</f>
        <v>0</v>
      </c>
      <c r="W99" s="327"/>
      <c r="X99" s="88"/>
      <c r="Y99" s="28"/>
      <c r="Z99" s="328"/>
      <c r="AA99" s="360" t="e">
        <f t="shared" si="9"/>
        <v>#DIV/0!</v>
      </c>
      <c r="AB99" s="361"/>
      <c r="AC99" s="362" t="e">
        <f t="shared" si="6"/>
        <v>#DIV/0!</v>
      </c>
      <c r="AD99" s="361"/>
      <c r="AE99" s="363" t="e">
        <f t="shared" si="7"/>
        <v>#DIV/0!</v>
      </c>
      <c r="AF99" s="21"/>
      <c r="AG99" s="21"/>
      <c r="AH99" s="21"/>
    </row>
    <row r="100" spans="1:34" x14ac:dyDescent="0.25">
      <c r="A100" s="50" t="s">
        <v>174</v>
      </c>
      <c r="B100" s="322"/>
      <c r="C100" s="322"/>
      <c r="D100" s="322"/>
      <c r="E100" s="322"/>
      <c r="F100" s="322"/>
      <c r="G100" s="322"/>
      <c r="H100" s="322"/>
      <c r="I100" s="322"/>
      <c r="J100" s="322"/>
      <c r="K100" s="323">
        <v>1</v>
      </c>
      <c r="L100" s="323">
        <v>1</v>
      </c>
      <c r="M100" s="323">
        <v>1</v>
      </c>
      <c r="N100" s="323">
        <v>1</v>
      </c>
      <c r="O100" s="323">
        <v>1</v>
      </c>
      <c r="P100" s="323">
        <v>1</v>
      </c>
      <c r="Q100" s="57" t="e">
        <f t="shared" si="8"/>
        <v>#DIV/0!</v>
      </c>
      <c r="R100" s="326">
        <v>0</v>
      </c>
      <c r="S100" s="326">
        <v>0</v>
      </c>
      <c r="T100" s="326">
        <v>0</v>
      </c>
      <c r="U100" s="47"/>
      <c r="V100" s="79">
        <f>'IV Plan Premiums'!R100</f>
        <v>0</v>
      </c>
      <c r="W100" s="327"/>
      <c r="X100" s="88"/>
      <c r="Y100" s="28"/>
      <c r="Z100" s="328"/>
      <c r="AA100" s="360" t="e">
        <f t="shared" si="9"/>
        <v>#DIV/0!</v>
      </c>
      <c r="AB100" s="361"/>
      <c r="AC100" s="362" t="e">
        <f t="shared" si="6"/>
        <v>#DIV/0!</v>
      </c>
      <c r="AD100" s="361"/>
      <c r="AE100" s="363" t="e">
        <f t="shared" si="7"/>
        <v>#DIV/0!</v>
      </c>
      <c r="AF100" s="21"/>
      <c r="AG100" s="21"/>
      <c r="AH100" s="21"/>
    </row>
    <row r="101" spans="1:34" x14ac:dyDescent="0.25">
      <c r="A101" s="50" t="s">
        <v>175</v>
      </c>
      <c r="B101" s="322"/>
      <c r="C101" s="322"/>
      <c r="D101" s="322"/>
      <c r="E101" s="322"/>
      <c r="F101" s="322"/>
      <c r="G101" s="322"/>
      <c r="H101" s="322"/>
      <c r="I101" s="322"/>
      <c r="J101" s="322"/>
      <c r="K101" s="323">
        <v>1</v>
      </c>
      <c r="L101" s="323">
        <v>1</v>
      </c>
      <c r="M101" s="323">
        <v>1</v>
      </c>
      <c r="N101" s="323">
        <v>1</v>
      </c>
      <c r="O101" s="323">
        <v>1</v>
      </c>
      <c r="P101" s="323">
        <v>1</v>
      </c>
      <c r="Q101" s="57" t="e">
        <f t="shared" si="8"/>
        <v>#DIV/0!</v>
      </c>
      <c r="R101" s="326">
        <v>0</v>
      </c>
      <c r="S101" s="326">
        <v>0</v>
      </c>
      <c r="T101" s="326">
        <v>0</v>
      </c>
      <c r="U101" s="47"/>
      <c r="V101" s="79">
        <f>'IV Plan Premiums'!R101</f>
        <v>0</v>
      </c>
      <c r="W101" s="327"/>
      <c r="X101" s="88"/>
      <c r="Y101" s="28"/>
      <c r="Z101" s="328"/>
      <c r="AA101" s="360" t="e">
        <f t="shared" si="9"/>
        <v>#DIV/0!</v>
      </c>
      <c r="AB101" s="361"/>
      <c r="AC101" s="362" t="e">
        <f t="shared" si="6"/>
        <v>#DIV/0!</v>
      </c>
      <c r="AD101" s="361"/>
      <c r="AE101" s="363" t="e">
        <f t="shared" si="7"/>
        <v>#DIV/0!</v>
      </c>
      <c r="AF101" s="21"/>
      <c r="AG101" s="21"/>
      <c r="AH101" s="21"/>
    </row>
    <row r="102" spans="1:34" x14ac:dyDescent="0.25">
      <c r="A102" s="50" t="s">
        <v>176</v>
      </c>
      <c r="B102" s="322"/>
      <c r="C102" s="322"/>
      <c r="D102" s="322"/>
      <c r="E102" s="322"/>
      <c r="F102" s="322"/>
      <c r="G102" s="322"/>
      <c r="H102" s="322"/>
      <c r="I102" s="322"/>
      <c r="J102" s="322"/>
      <c r="K102" s="323">
        <v>1</v>
      </c>
      <c r="L102" s="323">
        <v>1</v>
      </c>
      <c r="M102" s="323">
        <v>1</v>
      </c>
      <c r="N102" s="323">
        <v>1</v>
      </c>
      <c r="O102" s="323">
        <v>1</v>
      </c>
      <c r="P102" s="323">
        <v>1</v>
      </c>
      <c r="Q102" s="57" t="e">
        <f t="shared" si="8"/>
        <v>#DIV/0!</v>
      </c>
      <c r="R102" s="326">
        <v>0</v>
      </c>
      <c r="S102" s="326">
        <v>0</v>
      </c>
      <c r="T102" s="326">
        <v>0</v>
      </c>
      <c r="U102" s="47"/>
      <c r="V102" s="79">
        <f>'IV Plan Premiums'!R102</f>
        <v>0</v>
      </c>
      <c r="W102" s="327"/>
      <c r="X102" s="88"/>
      <c r="Y102" s="28"/>
      <c r="Z102" s="328"/>
      <c r="AA102" s="360" t="e">
        <f t="shared" si="9"/>
        <v>#DIV/0!</v>
      </c>
      <c r="AB102" s="361"/>
      <c r="AC102" s="362" t="e">
        <f t="shared" si="6"/>
        <v>#DIV/0!</v>
      </c>
      <c r="AD102" s="361"/>
      <c r="AE102" s="363" t="e">
        <f t="shared" si="7"/>
        <v>#DIV/0!</v>
      </c>
      <c r="AF102" s="21"/>
      <c r="AG102" s="21"/>
      <c r="AH102" s="21"/>
    </row>
    <row r="103" spans="1:34" x14ac:dyDescent="0.25">
      <c r="A103" s="50" t="s">
        <v>177</v>
      </c>
      <c r="B103" s="322"/>
      <c r="C103" s="322"/>
      <c r="D103" s="322"/>
      <c r="E103" s="322"/>
      <c r="F103" s="322"/>
      <c r="G103" s="322"/>
      <c r="H103" s="322"/>
      <c r="I103" s="322"/>
      <c r="J103" s="322"/>
      <c r="K103" s="323">
        <v>1</v>
      </c>
      <c r="L103" s="323">
        <v>1</v>
      </c>
      <c r="M103" s="323">
        <v>1</v>
      </c>
      <c r="N103" s="323">
        <v>1</v>
      </c>
      <c r="O103" s="323">
        <v>1</v>
      </c>
      <c r="P103" s="323">
        <v>1</v>
      </c>
      <c r="Q103" s="57" t="e">
        <f t="shared" si="8"/>
        <v>#DIV/0!</v>
      </c>
      <c r="R103" s="326">
        <v>0</v>
      </c>
      <c r="S103" s="326">
        <v>0</v>
      </c>
      <c r="T103" s="326">
        <v>0</v>
      </c>
      <c r="U103" s="47"/>
      <c r="V103" s="79">
        <f>'IV Plan Premiums'!R103</f>
        <v>0</v>
      </c>
      <c r="W103" s="327"/>
      <c r="X103" s="88"/>
      <c r="Y103" s="28"/>
      <c r="Z103" s="328"/>
      <c r="AA103" s="360" t="e">
        <f t="shared" si="9"/>
        <v>#DIV/0!</v>
      </c>
      <c r="AB103" s="361"/>
      <c r="AC103" s="362" t="e">
        <f t="shared" si="6"/>
        <v>#DIV/0!</v>
      </c>
      <c r="AD103" s="361"/>
      <c r="AE103" s="363" t="e">
        <f t="shared" ref="AE103:AE114" si="10">V103/$V$13</f>
        <v>#DIV/0!</v>
      </c>
      <c r="AF103" s="21"/>
      <c r="AG103" s="21"/>
      <c r="AH103" s="21"/>
    </row>
    <row r="104" spans="1:34" x14ac:dyDescent="0.25">
      <c r="A104" s="50" t="s">
        <v>178</v>
      </c>
      <c r="B104" s="322"/>
      <c r="C104" s="322"/>
      <c r="D104" s="322"/>
      <c r="E104" s="322"/>
      <c r="F104" s="322"/>
      <c r="G104" s="322"/>
      <c r="H104" s="322"/>
      <c r="I104" s="322"/>
      <c r="J104" s="322"/>
      <c r="K104" s="323">
        <v>1</v>
      </c>
      <c r="L104" s="323">
        <v>1</v>
      </c>
      <c r="M104" s="323">
        <v>1</v>
      </c>
      <c r="N104" s="323">
        <v>1</v>
      </c>
      <c r="O104" s="323">
        <v>1</v>
      </c>
      <c r="P104" s="323">
        <v>1</v>
      </c>
      <c r="Q104" s="57" t="e">
        <f t="shared" si="8"/>
        <v>#DIV/0!</v>
      </c>
      <c r="R104" s="326">
        <v>0</v>
      </c>
      <c r="S104" s="326">
        <v>0</v>
      </c>
      <c r="T104" s="326">
        <v>0</v>
      </c>
      <c r="U104" s="47"/>
      <c r="V104" s="79">
        <f>'IV Plan Premiums'!R104</f>
        <v>0</v>
      </c>
      <c r="W104" s="327"/>
      <c r="X104" s="88"/>
      <c r="Y104" s="28"/>
      <c r="Z104" s="328"/>
      <c r="AA104" s="360" t="e">
        <f t="shared" si="9"/>
        <v>#DIV/0!</v>
      </c>
      <c r="AB104" s="361"/>
      <c r="AC104" s="362" t="e">
        <f t="shared" si="6"/>
        <v>#DIV/0!</v>
      </c>
      <c r="AD104" s="361"/>
      <c r="AE104" s="363" t="e">
        <f t="shared" si="10"/>
        <v>#DIV/0!</v>
      </c>
      <c r="AF104" s="21"/>
      <c r="AG104" s="21"/>
      <c r="AH104" s="21"/>
    </row>
    <row r="105" spans="1:34" x14ac:dyDescent="0.25">
      <c r="A105" s="50" t="s">
        <v>179</v>
      </c>
      <c r="B105" s="322"/>
      <c r="C105" s="322"/>
      <c r="D105" s="322"/>
      <c r="E105" s="322"/>
      <c r="F105" s="322"/>
      <c r="G105" s="322"/>
      <c r="H105" s="322"/>
      <c r="I105" s="322"/>
      <c r="J105" s="322"/>
      <c r="K105" s="323">
        <v>1</v>
      </c>
      <c r="L105" s="323">
        <v>1</v>
      </c>
      <c r="M105" s="323">
        <v>1</v>
      </c>
      <c r="N105" s="323">
        <v>1</v>
      </c>
      <c r="O105" s="323">
        <v>1</v>
      </c>
      <c r="P105" s="323">
        <v>1</v>
      </c>
      <c r="Q105" s="57" t="e">
        <f t="shared" si="8"/>
        <v>#DIV/0!</v>
      </c>
      <c r="R105" s="326">
        <v>0</v>
      </c>
      <c r="S105" s="326">
        <v>0</v>
      </c>
      <c r="T105" s="326">
        <v>0</v>
      </c>
      <c r="U105" s="47"/>
      <c r="V105" s="79">
        <f>'IV Plan Premiums'!R105</f>
        <v>0</v>
      </c>
      <c r="W105" s="327"/>
      <c r="X105" s="88"/>
      <c r="Y105" s="28"/>
      <c r="Z105" s="328"/>
      <c r="AA105" s="360" t="e">
        <f t="shared" si="9"/>
        <v>#DIV/0!</v>
      </c>
      <c r="AB105" s="361"/>
      <c r="AC105" s="362" t="e">
        <f t="shared" si="6"/>
        <v>#DIV/0!</v>
      </c>
      <c r="AD105" s="361"/>
      <c r="AE105" s="363" t="e">
        <f t="shared" si="10"/>
        <v>#DIV/0!</v>
      </c>
      <c r="AF105" s="21"/>
      <c r="AG105" s="21"/>
      <c r="AH105" s="21"/>
    </row>
    <row r="106" spans="1:34" x14ac:dyDescent="0.25">
      <c r="A106" s="50" t="s">
        <v>180</v>
      </c>
      <c r="B106" s="322"/>
      <c r="C106" s="322"/>
      <c r="D106" s="322"/>
      <c r="E106" s="322"/>
      <c r="F106" s="322"/>
      <c r="G106" s="322"/>
      <c r="H106" s="322"/>
      <c r="I106" s="322"/>
      <c r="J106" s="322"/>
      <c r="K106" s="323">
        <v>1</v>
      </c>
      <c r="L106" s="323">
        <v>1</v>
      </c>
      <c r="M106" s="323">
        <v>1</v>
      </c>
      <c r="N106" s="323">
        <v>1</v>
      </c>
      <c r="O106" s="323">
        <v>1</v>
      </c>
      <c r="P106" s="323">
        <v>1</v>
      </c>
      <c r="Q106" s="57" t="e">
        <f t="shared" si="8"/>
        <v>#DIV/0!</v>
      </c>
      <c r="R106" s="326">
        <v>0</v>
      </c>
      <c r="S106" s="326">
        <v>0</v>
      </c>
      <c r="T106" s="326">
        <v>0</v>
      </c>
      <c r="U106" s="47"/>
      <c r="V106" s="79">
        <f>'IV Plan Premiums'!R106</f>
        <v>0</v>
      </c>
      <c r="W106" s="327"/>
      <c r="X106" s="88"/>
      <c r="Y106" s="28"/>
      <c r="Z106" s="328"/>
      <c r="AA106" s="360" t="e">
        <f t="shared" si="9"/>
        <v>#DIV/0!</v>
      </c>
      <c r="AB106" s="361"/>
      <c r="AC106" s="362" t="e">
        <f t="shared" si="6"/>
        <v>#DIV/0!</v>
      </c>
      <c r="AD106" s="361"/>
      <c r="AE106" s="363" t="e">
        <f t="shared" si="10"/>
        <v>#DIV/0!</v>
      </c>
      <c r="AF106" s="21"/>
      <c r="AG106" s="21"/>
      <c r="AH106" s="21"/>
    </row>
    <row r="107" spans="1:34" x14ac:dyDescent="0.25">
      <c r="A107" s="50" t="s">
        <v>181</v>
      </c>
      <c r="B107" s="322"/>
      <c r="C107" s="322"/>
      <c r="D107" s="322"/>
      <c r="E107" s="322"/>
      <c r="F107" s="322"/>
      <c r="G107" s="322"/>
      <c r="H107" s="322"/>
      <c r="I107" s="322"/>
      <c r="J107" s="322"/>
      <c r="K107" s="323">
        <v>1</v>
      </c>
      <c r="L107" s="323">
        <v>1</v>
      </c>
      <c r="M107" s="323">
        <v>1</v>
      </c>
      <c r="N107" s="323">
        <v>1</v>
      </c>
      <c r="O107" s="323">
        <v>1</v>
      </c>
      <c r="P107" s="323">
        <v>1</v>
      </c>
      <c r="Q107" s="57" t="e">
        <f t="shared" si="8"/>
        <v>#DIV/0!</v>
      </c>
      <c r="R107" s="326">
        <v>0</v>
      </c>
      <c r="S107" s="326">
        <v>0</v>
      </c>
      <c r="T107" s="326">
        <v>0</v>
      </c>
      <c r="U107" s="47"/>
      <c r="V107" s="79">
        <f>'IV Plan Premiums'!R107</f>
        <v>0</v>
      </c>
      <c r="W107" s="327"/>
      <c r="X107" s="88"/>
      <c r="Y107" s="28"/>
      <c r="Z107" s="328"/>
      <c r="AA107" s="360" t="e">
        <f t="shared" si="9"/>
        <v>#DIV/0!</v>
      </c>
      <c r="AB107" s="361"/>
      <c r="AC107" s="362" t="e">
        <f t="shared" si="6"/>
        <v>#DIV/0!</v>
      </c>
      <c r="AD107" s="361"/>
      <c r="AE107" s="363" t="e">
        <f t="shared" si="10"/>
        <v>#DIV/0!</v>
      </c>
      <c r="AF107" s="21"/>
      <c r="AG107" s="21"/>
      <c r="AH107" s="21"/>
    </row>
    <row r="108" spans="1:34" x14ac:dyDescent="0.25">
      <c r="A108" s="50" t="s">
        <v>182</v>
      </c>
      <c r="B108" s="322"/>
      <c r="C108" s="322"/>
      <c r="D108" s="322"/>
      <c r="E108" s="322"/>
      <c r="F108" s="322"/>
      <c r="G108" s="322"/>
      <c r="H108" s="322"/>
      <c r="I108" s="322"/>
      <c r="J108" s="322"/>
      <c r="K108" s="323">
        <v>1</v>
      </c>
      <c r="L108" s="323">
        <v>1</v>
      </c>
      <c r="M108" s="323">
        <v>1</v>
      </c>
      <c r="N108" s="323">
        <v>1</v>
      </c>
      <c r="O108" s="323">
        <v>1</v>
      </c>
      <c r="P108" s="323">
        <v>1</v>
      </c>
      <c r="Q108" s="57" t="e">
        <f t="shared" si="8"/>
        <v>#DIV/0!</v>
      </c>
      <c r="R108" s="326">
        <v>0</v>
      </c>
      <c r="S108" s="326">
        <v>0</v>
      </c>
      <c r="T108" s="326">
        <v>0</v>
      </c>
      <c r="U108" s="47"/>
      <c r="V108" s="79">
        <f>'IV Plan Premiums'!R108</f>
        <v>0</v>
      </c>
      <c r="W108" s="327"/>
      <c r="X108" s="88"/>
      <c r="Y108" s="28"/>
      <c r="Z108" s="328"/>
      <c r="AA108" s="360" t="e">
        <f t="shared" si="9"/>
        <v>#DIV/0!</v>
      </c>
      <c r="AB108" s="361"/>
      <c r="AC108" s="362" t="e">
        <f t="shared" si="6"/>
        <v>#DIV/0!</v>
      </c>
      <c r="AD108" s="361"/>
      <c r="AE108" s="363" t="e">
        <f t="shared" si="10"/>
        <v>#DIV/0!</v>
      </c>
      <c r="AF108" s="21"/>
      <c r="AG108" s="21"/>
      <c r="AH108" s="21"/>
    </row>
    <row r="109" spans="1:34" x14ac:dyDescent="0.25">
      <c r="A109" s="50" t="s">
        <v>183</v>
      </c>
      <c r="B109" s="322"/>
      <c r="C109" s="322"/>
      <c r="D109" s="322"/>
      <c r="E109" s="322"/>
      <c r="F109" s="322"/>
      <c r="G109" s="322"/>
      <c r="H109" s="322"/>
      <c r="I109" s="322"/>
      <c r="J109" s="322"/>
      <c r="K109" s="323">
        <v>1</v>
      </c>
      <c r="L109" s="323">
        <v>1</v>
      </c>
      <c r="M109" s="323">
        <v>1</v>
      </c>
      <c r="N109" s="323">
        <v>1</v>
      </c>
      <c r="O109" s="323">
        <v>1</v>
      </c>
      <c r="P109" s="323">
        <v>1</v>
      </c>
      <c r="Q109" s="57" t="e">
        <f t="shared" si="8"/>
        <v>#DIV/0!</v>
      </c>
      <c r="R109" s="326">
        <v>0</v>
      </c>
      <c r="S109" s="326">
        <v>0</v>
      </c>
      <c r="T109" s="326">
        <v>0</v>
      </c>
      <c r="U109" s="47"/>
      <c r="V109" s="79">
        <f>'IV Plan Premiums'!R109</f>
        <v>0</v>
      </c>
      <c r="W109" s="327"/>
      <c r="X109" s="88"/>
      <c r="Y109" s="28"/>
      <c r="Z109" s="328"/>
      <c r="AA109" s="360" t="e">
        <f t="shared" si="9"/>
        <v>#DIV/0!</v>
      </c>
      <c r="AB109" s="361"/>
      <c r="AC109" s="362" t="e">
        <f t="shared" si="6"/>
        <v>#DIV/0!</v>
      </c>
      <c r="AD109" s="361"/>
      <c r="AE109" s="363" t="e">
        <f t="shared" si="10"/>
        <v>#DIV/0!</v>
      </c>
      <c r="AF109" s="21"/>
      <c r="AG109" s="21"/>
      <c r="AH109" s="21"/>
    </row>
    <row r="110" spans="1:34" x14ac:dyDescent="0.25">
      <c r="A110" s="50" t="s">
        <v>184</v>
      </c>
      <c r="B110" s="322"/>
      <c r="C110" s="322"/>
      <c r="D110" s="322"/>
      <c r="E110" s="322"/>
      <c r="F110" s="322"/>
      <c r="G110" s="322"/>
      <c r="H110" s="322"/>
      <c r="I110" s="322"/>
      <c r="J110" s="322"/>
      <c r="K110" s="323">
        <v>1</v>
      </c>
      <c r="L110" s="323">
        <v>1</v>
      </c>
      <c r="M110" s="323">
        <v>1</v>
      </c>
      <c r="N110" s="323">
        <v>1</v>
      </c>
      <c r="O110" s="323">
        <v>1</v>
      </c>
      <c r="P110" s="323">
        <v>1</v>
      </c>
      <c r="Q110" s="57" t="e">
        <f t="shared" si="8"/>
        <v>#DIV/0!</v>
      </c>
      <c r="R110" s="326">
        <v>0</v>
      </c>
      <c r="S110" s="326">
        <v>0</v>
      </c>
      <c r="T110" s="326">
        <v>0</v>
      </c>
      <c r="U110" s="47"/>
      <c r="V110" s="79">
        <f>'IV Plan Premiums'!R110</f>
        <v>0</v>
      </c>
      <c r="W110" s="327"/>
      <c r="X110" s="88"/>
      <c r="Y110" s="28"/>
      <c r="Z110" s="328"/>
      <c r="AA110" s="360" t="e">
        <f t="shared" si="9"/>
        <v>#DIV/0!</v>
      </c>
      <c r="AB110" s="361"/>
      <c r="AC110" s="362" t="e">
        <f t="shared" si="6"/>
        <v>#DIV/0!</v>
      </c>
      <c r="AD110" s="361"/>
      <c r="AE110" s="363" t="e">
        <f t="shared" si="10"/>
        <v>#DIV/0!</v>
      </c>
      <c r="AF110" s="21"/>
      <c r="AG110" s="21"/>
      <c r="AH110" s="21"/>
    </row>
    <row r="111" spans="1:34" x14ac:dyDescent="0.25">
      <c r="A111" s="50" t="s">
        <v>185</v>
      </c>
      <c r="B111" s="322"/>
      <c r="C111" s="322"/>
      <c r="D111" s="322"/>
      <c r="E111" s="322"/>
      <c r="F111" s="322"/>
      <c r="G111" s="322"/>
      <c r="H111" s="322"/>
      <c r="I111" s="322"/>
      <c r="J111" s="322"/>
      <c r="K111" s="323">
        <v>1</v>
      </c>
      <c r="L111" s="323">
        <v>1</v>
      </c>
      <c r="M111" s="323">
        <v>1</v>
      </c>
      <c r="N111" s="323">
        <v>1</v>
      </c>
      <c r="O111" s="323">
        <v>1</v>
      </c>
      <c r="P111" s="323">
        <v>1</v>
      </c>
      <c r="Q111" s="57" t="e">
        <f t="shared" si="8"/>
        <v>#DIV/0!</v>
      </c>
      <c r="R111" s="326">
        <v>0</v>
      </c>
      <c r="S111" s="326">
        <v>0</v>
      </c>
      <c r="T111" s="326">
        <v>0</v>
      </c>
      <c r="U111" s="47"/>
      <c r="V111" s="79">
        <f>'IV Plan Premiums'!R111</f>
        <v>0</v>
      </c>
      <c r="W111" s="327"/>
      <c r="X111" s="88"/>
      <c r="Y111" s="28"/>
      <c r="Z111" s="328"/>
      <c r="AA111" s="360" t="e">
        <f t="shared" si="9"/>
        <v>#DIV/0!</v>
      </c>
      <c r="AB111" s="361"/>
      <c r="AC111" s="362" t="e">
        <f t="shared" si="6"/>
        <v>#DIV/0!</v>
      </c>
      <c r="AD111" s="361"/>
      <c r="AE111" s="363" t="e">
        <f t="shared" si="10"/>
        <v>#DIV/0!</v>
      </c>
      <c r="AF111" s="21"/>
      <c r="AG111" s="21"/>
      <c r="AH111" s="21"/>
    </row>
    <row r="112" spans="1:34" x14ac:dyDescent="0.25">
      <c r="A112" s="50" t="s">
        <v>186</v>
      </c>
      <c r="B112" s="322"/>
      <c r="C112" s="322"/>
      <c r="D112" s="322"/>
      <c r="E112" s="322"/>
      <c r="F112" s="322"/>
      <c r="G112" s="322"/>
      <c r="H112" s="322"/>
      <c r="I112" s="322"/>
      <c r="J112" s="322"/>
      <c r="K112" s="323">
        <v>1</v>
      </c>
      <c r="L112" s="323">
        <v>1</v>
      </c>
      <c r="M112" s="323">
        <v>1</v>
      </c>
      <c r="N112" s="323">
        <v>1</v>
      </c>
      <c r="O112" s="323">
        <v>1</v>
      </c>
      <c r="P112" s="323">
        <v>1</v>
      </c>
      <c r="Q112" s="57" t="e">
        <f t="shared" si="8"/>
        <v>#DIV/0!</v>
      </c>
      <c r="R112" s="326">
        <v>0</v>
      </c>
      <c r="S112" s="326">
        <v>0</v>
      </c>
      <c r="T112" s="326">
        <v>0</v>
      </c>
      <c r="U112" s="47"/>
      <c r="V112" s="79">
        <f>'IV Plan Premiums'!R112</f>
        <v>0</v>
      </c>
      <c r="W112" s="327"/>
      <c r="X112" s="88"/>
      <c r="Y112" s="28"/>
      <c r="Z112" s="328"/>
      <c r="AA112" s="360" t="e">
        <f t="shared" si="9"/>
        <v>#DIV/0!</v>
      </c>
      <c r="AB112" s="361"/>
      <c r="AC112" s="362" t="e">
        <f t="shared" si="6"/>
        <v>#DIV/0!</v>
      </c>
      <c r="AD112" s="361"/>
      <c r="AE112" s="363" t="e">
        <f t="shared" si="10"/>
        <v>#DIV/0!</v>
      </c>
      <c r="AF112" s="21"/>
      <c r="AG112" s="21"/>
      <c r="AH112" s="21"/>
    </row>
    <row r="113" spans="1:34" x14ac:dyDescent="0.25">
      <c r="A113" s="50" t="s">
        <v>187</v>
      </c>
      <c r="B113" s="322"/>
      <c r="C113" s="322"/>
      <c r="D113" s="322"/>
      <c r="E113" s="322"/>
      <c r="F113" s="322"/>
      <c r="G113" s="322"/>
      <c r="H113" s="322"/>
      <c r="I113" s="322"/>
      <c r="J113" s="322"/>
      <c r="K113" s="323">
        <v>1</v>
      </c>
      <c r="L113" s="323">
        <v>1</v>
      </c>
      <c r="M113" s="323">
        <v>1</v>
      </c>
      <c r="N113" s="323">
        <v>1</v>
      </c>
      <c r="O113" s="323">
        <v>1</v>
      </c>
      <c r="P113" s="323">
        <v>1</v>
      </c>
      <c r="Q113" s="57" t="e">
        <f t="shared" si="8"/>
        <v>#DIV/0!</v>
      </c>
      <c r="R113" s="326">
        <v>0</v>
      </c>
      <c r="S113" s="326">
        <v>0</v>
      </c>
      <c r="T113" s="326">
        <v>0</v>
      </c>
      <c r="U113" s="47"/>
      <c r="V113" s="79">
        <f>'IV Plan Premiums'!R113</f>
        <v>0</v>
      </c>
      <c r="W113" s="327"/>
      <c r="X113" s="88"/>
      <c r="Y113" s="28"/>
      <c r="Z113" s="328"/>
      <c r="AA113" s="360" t="e">
        <f t="shared" si="9"/>
        <v>#DIV/0!</v>
      </c>
      <c r="AB113" s="361"/>
      <c r="AC113" s="362" t="e">
        <f t="shared" si="6"/>
        <v>#DIV/0!</v>
      </c>
      <c r="AD113" s="361"/>
      <c r="AE113" s="363" t="e">
        <f t="shared" si="10"/>
        <v>#DIV/0!</v>
      </c>
      <c r="AF113" s="21"/>
      <c r="AG113" s="21"/>
      <c r="AH113" s="21"/>
    </row>
    <row r="114" spans="1:34" x14ac:dyDescent="0.25">
      <c r="A114" s="50" t="s">
        <v>188</v>
      </c>
      <c r="B114" s="322"/>
      <c r="C114" s="322"/>
      <c r="D114" s="322"/>
      <c r="E114" s="322"/>
      <c r="F114" s="322"/>
      <c r="G114" s="322"/>
      <c r="H114" s="322"/>
      <c r="I114" s="322"/>
      <c r="J114" s="322"/>
      <c r="K114" s="323">
        <v>1</v>
      </c>
      <c r="L114" s="323">
        <v>1</v>
      </c>
      <c r="M114" s="323">
        <v>1</v>
      </c>
      <c r="N114" s="323">
        <v>1</v>
      </c>
      <c r="O114" s="323">
        <v>1</v>
      </c>
      <c r="P114" s="323">
        <v>1</v>
      </c>
      <c r="Q114" s="57" t="e">
        <f t="shared" si="8"/>
        <v>#DIV/0!</v>
      </c>
      <c r="R114" s="326">
        <v>0</v>
      </c>
      <c r="S114" s="326">
        <v>0</v>
      </c>
      <c r="T114" s="326">
        <v>0</v>
      </c>
      <c r="U114" s="47"/>
      <c r="V114" s="79">
        <f>'IV Plan Premiums'!R114</f>
        <v>0</v>
      </c>
      <c r="W114" s="327"/>
      <c r="X114" s="88"/>
      <c r="Y114" s="28"/>
      <c r="Z114" s="328"/>
      <c r="AA114" s="360" t="e">
        <f t="shared" si="9"/>
        <v>#DIV/0!</v>
      </c>
      <c r="AB114" s="361"/>
      <c r="AC114" s="362" t="e">
        <f t="shared" si="6"/>
        <v>#DIV/0!</v>
      </c>
      <c r="AD114" s="361"/>
      <c r="AE114" s="363" t="e">
        <f t="shared" si="10"/>
        <v>#DIV/0!</v>
      </c>
      <c r="AF114" s="21"/>
      <c r="AG114" s="21"/>
      <c r="AH114" s="21"/>
    </row>
    <row r="115" spans="1:34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</row>
    <row r="116" spans="1:34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</row>
  </sheetData>
  <sheetProtection algorithmName="SHA-512" hashValue="5Qo/gDEavH2UH4cBw8BOcf/V2NE4nsN6HrRN14WzKk+VBcbiy0J3INb0FfYpavLuxMEdFtmyUdyFdJTMRV2kQQ==" saltValue="wtRf7izADwjr50Zz1aT1pw==" spinCount="100000" sheet="1" objects="1" scenarios="1"/>
  <mergeCells count="3">
    <mergeCell ref="R3:T3"/>
    <mergeCell ref="K8:T8"/>
    <mergeCell ref="K9:T9"/>
  </mergeCells>
  <dataValidations count="2">
    <dataValidation type="textLength" operator="equal" allowBlank="1" showInputMessage="1" showErrorMessage="1" errorTitle="Value not valid" error="Enter alphanumeric value up to 14 characters." promptTitle="Required:" prompt="Enter a unique identifier (Plan ID) for this plan.  (Enter alphanumeric value up to 14 characters.)" sqref="B15:B16 B33:B34 B26:B27 B19:B24 B29:B30">
      <formula1>14</formula1>
    </dataValidation>
    <dataValidation type="list" allowBlank="1" showInputMessage="1" showErrorMessage="1" sqref="C15:C114">
      <formula1>"HMO, POS, PPO, EPO, Indemnity, Other"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5"/>
  <sheetViews>
    <sheetView zoomScale="75" zoomScaleNormal="75" workbookViewId="0">
      <selection activeCell="W2" sqref="W2"/>
    </sheetView>
  </sheetViews>
  <sheetFormatPr defaultRowHeight="15" x14ac:dyDescent="0.25"/>
  <cols>
    <col min="1" max="1" width="15.42578125" customWidth="1"/>
    <col min="2" max="2" width="34.7109375" customWidth="1"/>
    <col min="3" max="3" width="20.5703125" customWidth="1"/>
    <col min="4" max="4" width="14.5703125" customWidth="1"/>
    <col min="5" max="5" width="22.7109375" customWidth="1"/>
    <col min="6" max="6" width="11" customWidth="1"/>
    <col min="7" max="7" width="10.7109375" customWidth="1"/>
    <col min="8" max="8" width="4.5703125" customWidth="1"/>
    <col min="9" max="18" width="8.42578125" customWidth="1"/>
    <col min="19" max="19" width="4.42578125" customWidth="1"/>
    <col min="20" max="20" width="4.7109375" customWidth="1"/>
    <col min="21" max="29" width="11.140625" customWidth="1"/>
    <col min="30" max="30" width="14.140625" customWidth="1"/>
    <col min="32" max="40" width="11.140625" customWidth="1"/>
    <col min="41" max="41" width="13.140625" customWidth="1"/>
    <col min="43" max="43" width="6.85546875" customWidth="1"/>
    <col min="44" max="44" width="7.85546875" bestFit="1" customWidth="1"/>
    <col min="45" max="45" width="6.85546875" customWidth="1"/>
    <col min="46" max="46" width="7.5703125" customWidth="1"/>
    <col min="47" max="47" width="8" customWidth="1"/>
    <col min="48" max="48" width="7.85546875" bestFit="1" customWidth="1"/>
    <col min="49" max="51" width="6.85546875" customWidth="1"/>
    <col min="52" max="52" width="13.140625" customWidth="1"/>
  </cols>
  <sheetData>
    <row r="1" spans="1:53" ht="26.25" x14ac:dyDescent="0.4">
      <c r="A1" s="99" t="s">
        <v>196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</row>
    <row r="2" spans="1:53" s="136" customFormat="1" ht="21" x14ac:dyDescent="0.35">
      <c r="A2" s="135" t="s">
        <v>313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</row>
    <row r="3" spans="1:53" ht="12.7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</row>
    <row r="4" spans="1:53" ht="12.7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</row>
    <row r="5" spans="1:53" x14ac:dyDescent="0.25">
      <c r="A5" s="21" t="s">
        <v>74</v>
      </c>
      <c r="B5" s="21"/>
      <c r="C5" s="55">
        <f>'III Plan Rates'!C5</f>
        <v>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</row>
    <row r="6" spans="1:53" x14ac:dyDescent="0.25">
      <c r="A6" s="21" t="s">
        <v>75</v>
      </c>
      <c r="B6" s="21"/>
      <c r="C6" s="55">
        <f>'III Plan Rates'!C6</f>
        <v>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</row>
    <row r="7" spans="1:53" x14ac:dyDescent="0.25">
      <c r="A7" s="22" t="s">
        <v>76</v>
      </c>
      <c r="B7" s="23"/>
      <c r="C7" s="55">
        <f>'III Plan Rates'!C7</f>
        <v>0</v>
      </c>
      <c r="D7" s="25"/>
      <c r="E7" s="25"/>
      <c r="F7" s="23"/>
      <c r="G7" s="23"/>
      <c r="H7" s="23"/>
      <c r="I7" s="21"/>
      <c r="J7" s="21"/>
      <c r="K7" s="21"/>
      <c r="L7" s="21"/>
      <c r="M7" s="21"/>
      <c r="N7" s="21"/>
      <c r="O7" s="21"/>
      <c r="P7" s="21"/>
      <c r="Q7" s="21"/>
      <c r="R7" s="28"/>
      <c r="S7" s="28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</row>
    <row r="8" spans="1:53" x14ac:dyDescent="0.25">
      <c r="A8" s="22" t="s">
        <v>77</v>
      </c>
      <c r="B8" s="23"/>
      <c r="C8" s="83">
        <f>'III Plan Rates'!C8</f>
        <v>0</v>
      </c>
      <c r="D8" s="31"/>
      <c r="E8" s="31"/>
      <c r="F8" s="23"/>
      <c r="G8" s="23"/>
      <c r="H8" s="23"/>
      <c r="I8" s="21"/>
      <c r="J8" s="21"/>
      <c r="K8" s="21"/>
      <c r="L8" s="21"/>
      <c r="M8" s="21"/>
      <c r="N8" s="21"/>
      <c r="O8" s="21"/>
      <c r="P8" s="21"/>
      <c r="Q8" s="21"/>
      <c r="R8" s="21"/>
      <c r="S8" s="28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</row>
    <row r="9" spans="1:53" x14ac:dyDescent="0.25">
      <c r="A9" s="33"/>
      <c r="B9" s="23"/>
      <c r="C9" s="21"/>
      <c r="D9" s="31"/>
      <c r="E9" s="31"/>
      <c r="F9" s="23"/>
      <c r="G9" s="23"/>
      <c r="H9" s="23"/>
      <c r="I9" s="408" t="s">
        <v>235</v>
      </c>
      <c r="J9" s="408"/>
      <c r="K9" s="408"/>
      <c r="L9" s="408"/>
      <c r="M9" s="408"/>
      <c r="N9" s="408"/>
      <c r="O9" s="408"/>
      <c r="P9" s="408"/>
      <c r="Q9" s="408"/>
      <c r="R9" s="408"/>
      <c r="S9" s="28"/>
      <c r="T9" s="21"/>
      <c r="U9" s="410" t="s">
        <v>336</v>
      </c>
      <c r="V9" s="404"/>
      <c r="W9" s="404"/>
      <c r="X9" s="404"/>
      <c r="Y9" s="404"/>
      <c r="Z9" s="404"/>
      <c r="AA9" s="404"/>
      <c r="AB9" s="404"/>
      <c r="AC9" s="404"/>
      <c r="AD9" s="404"/>
      <c r="AE9" s="21"/>
      <c r="AF9" s="410" t="s">
        <v>337</v>
      </c>
      <c r="AG9" s="404"/>
      <c r="AH9" s="404"/>
      <c r="AI9" s="404"/>
      <c r="AJ9" s="404"/>
      <c r="AK9" s="404"/>
      <c r="AL9" s="404"/>
      <c r="AM9" s="404"/>
      <c r="AN9" s="404"/>
      <c r="AO9" s="404"/>
      <c r="AQ9" s="405" t="s">
        <v>223</v>
      </c>
      <c r="AR9" s="405"/>
      <c r="AS9" s="405"/>
      <c r="AT9" s="405"/>
      <c r="AU9" s="405"/>
      <c r="AV9" s="405"/>
      <c r="AW9" s="405"/>
      <c r="AX9" s="405"/>
      <c r="AY9" s="405"/>
      <c r="AZ9" s="405"/>
    </row>
    <row r="10" spans="1:53" s="56" customFormat="1" ht="18" customHeight="1" x14ac:dyDescent="0.25">
      <c r="A10" s="34"/>
      <c r="B10" s="34"/>
      <c r="C10" s="23"/>
      <c r="D10" s="34"/>
      <c r="E10" s="34"/>
      <c r="F10" s="34"/>
      <c r="G10" s="34"/>
      <c r="H10" s="34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34"/>
      <c r="T10" s="23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23"/>
      <c r="AF10" s="411"/>
      <c r="AG10" s="411"/>
      <c r="AH10" s="411"/>
      <c r="AI10" s="411"/>
      <c r="AJ10" s="411"/>
      <c r="AK10" s="411"/>
      <c r="AL10" s="411"/>
      <c r="AM10" s="411"/>
      <c r="AN10" s="411"/>
      <c r="AO10" s="411"/>
      <c r="AQ10" s="406"/>
      <c r="AR10" s="406"/>
      <c r="AS10" s="406"/>
      <c r="AT10" s="406"/>
      <c r="AU10" s="406"/>
      <c r="AV10" s="406"/>
      <c r="AW10" s="406"/>
      <c r="AX10" s="406"/>
      <c r="AY10" s="406"/>
      <c r="AZ10" s="406"/>
    </row>
    <row r="11" spans="1:53" ht="75.75" customHeight="1" x14ac:dyDescent="0.25">
      <c r="A11" s="51" t="s">
        <v>79</v>
      </c>
      <c r="B11" s="38" t="s">
        <v>80</v>
      </c>
      <c r="C11" s="38" t="s">
        <v>219</v>
      </c>
      <c r="D11" s="38" t="s">
        <v>81</v>
      </c>
      <c r="E11" s="38" t="s">
        <v>220</v>
      </c>
      <c r="F11" s="38" t="s">
        <v>82</v>
      </c>
      <c r="G11" s="38" t="s">
        <v>84</v>
      </c>
      <c r="H11" s="40"/>
      <c r="I11" s="77">
        <v>1</v>
      </c>
      <c r="J11" s="77">
        <v>2</v>
      </c>
      <c r="K11" s="77">
        <v>3</v>
      </c>
      <c r="L11" s="77">
        <v>4</v>
      </c>
      <c r="M11" s="77">
        <v>5</v>
      </c>
      <c r="N11" s="77">
        <v>6</v>
      </c>
      <c r="O11" s="77">
        <v>7</v>
      </c>
      <c r="P11" s="77">
        <v>8</v>
      </c>
      <c r="Q11" s="77">
        <v>9</v>
      </c>
      <c r="R11" s="77" t="s">
        <v>72</v>
      </c>
      <c r="S11" s="40"/>
      <c r="T11" s="40"/>
      <c r="U11" s="78">
        <v>1</v>
      </c>
      <c r="V11" s="78">
        <v>2</v>
      </c>
      <c r="W11" s="78">
        <v>3</v>
      </c>
      <c r="X11" s="78">
        <v>4</v>
      </c>
      <c r="Y11" s="78">
        <v>5</v>
      </c>
      <c r="Z11" s="78">
        <v>6</v>
      </c>
      <c r="AA11" s="78">
        <v>7</v>
      </c>
      <c r="AB11" s="78">
        <v>8</v>
      </c>
      <c r="AC11" s="78">
        <v>9</v>
      </c>
      <c r="AD11" s="78" t="s">
        <v>202</v>
      </c>
      <c r="AE11" s="21"/>
      <c r="AF11" s="78">
        <v>1</v>
      </c>
      <c r="AG11" s="78">
        <v>2</v>
      </c>
      <c r="AH11" s="78">
        <v>3</v>
      </c>
      <c r="AI11" s="78">
        <v>4</v>
      </c>
      <c r="AJ11" s="78">
        <v>5</v>
      </c>
      <c r="AK11" s="78">
        <v>6</v>
      </c>
      <c r="AL11" s="78">
        <v>7</v>
      </c>
      <c r="AM11" s="78">
        <v>8</v>
      </c>
      <c r="AN11" s="78">
        <v>9</v>
      </c>
      <c r="AO11" s="78" t="s">
        <v>202</v>
      </c>
      <c r="AQ11" s="78">
        <v>1</v>
      </c>
      <c r="AR11" s="78">
        <v>2</v>
      </c>
      <c r="AS11" s="78">
        <v>3</v>
      </c>
      <c r="AT11" s="78">
        <v>4</v>
      </c>
      <c r="AU11" s="78">
        <v>5</v>
      </c>
      <c r="AV11" s="78">
        <v>6</v>
      </c>
      <c r="AW11" s="78">
        <v>7</v>
      </c>
      <c r="AX11" s="78">
        <v>8</v>
      </c>
      <c r="AY11" s="78">
        <v>9</v>
      </c>
      <c r="AZ11" s="78" t="s">
        <v>202</v>
      </c>
    </row>
    <row r="12" spans="1:53" ht="15.75" thickBot="1" x14ac:dyDescent="0.3">
      <c r="A12" s="43"/>
      <c r="B12" s="43"/>
      <c r="C12" s="43"/>
      <c r="D12" s="43"/>
      <c r="E12" s="43"/>
      <c r="F12" s="43"/>
      <c r="G12" s="40"/>
      <c r="H12" s="40"/>
      <c r="I12" s="21"/>
      <c r="J12" s="21"/>
      <c r="K12" s="21"/>
      <c r="L12" s="21"/>
      <c r="M12" s="21"/>
      <c r="N12" s="21"/>
      <c r="O12" s="21"/>
      <c r="P12" s="21"/>
      <c r="Q12" s="21"/>
      <c r="R12" s="40"/>
      <c r="S12" s="40"/>
      <c r="T12" s="26"/>
      <c r="U12" s="21"/>
      <c r="V12" s="21"/>
      <c r="W12" s="21"/>
      <c r="X12" s="21"/>
      <c r="Y12" s="21"/>
      <c r="Z12" s="21"/>
      <c r="AA12" s="21"/>
      <c r="AB12" s="21"/>
      <c r="AC12" s="21"/>
      <c r="AD12" s="110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110"/>
      <c r="AQ12" s="21"/>
      <c r="AR12" s="21"/>
      <c r="AS12" s="21"/>
      <c r="AT12" s="21"/>
      <c r="AU12" s="21"/>
      <c r="AV12" s="21"/>
      <c r="AW12" s="21"/>
      <c r="AX12" s="21"/>
      <c r="AY12" s="21"/>
      <c r="AZ12" s="21"/>
    </row>
    <row r="13" spans="1:53" ht="16.5" thickTop="1" thickBot="1" x14ac:dyDescent="0.3">
      <c r="A13" s="23" t="s">
        <v>88</v>
      </c>
      <c r="B13" s="407" t="s">
        <v>224</v>
      </c>
      <c r="C13" s="407"/>
      <c r="D13" s="407"/>
      <c r="E13" s="407"/>
      <c r="F13" s="407"/>
      <c r="G13" s="407"/>
      <c r="H13" s="23"/>
      <c r="I13" s="79">
        <f>SUM(I15:I114)</f>
        <v>0</v>
      </c>
      <c r="J13" s="79">
        <f t="shared" ref="J13:P13" si="0">SUM(J15:J114)</f>
        <v>0</v>
      </c>
      <c r="K13" s="79">
        <f t="shared" si="0"/>
        <v>0</v>
      </c>
      <c r="L13" s="79">
        <f t="shared" si="0"/>
        <v>0</v>
      </c>
      <c r="M13" s="79">
        <f t="shared" si="0"/>
        <v>0</v>
      </c>
      <c r="N13" s="79">
        <f t="shared" si="0"/>
        <v>0</v>
      </c>
      <c r="O13" s="79">
        <f t="shared" si="0"/>
        <v>0</v>
      </c>
      <c r="P13" s="79">
        <f t="shared" si="0"/>
        <v>0</v>
      </c>
      <c r="Q13" s="113">
        <f>SUM(Q15:Q114)</f>
        <v>0</v>
      </c>
      <c r="R13" s="115">
        <f>SUM(R15:R114)</f>
        <v>0</v>
      </c>
      <c r="S13" s="116"/>
      <c r="T13" s="21"/>
      <c r="U13" s="89">
        <f>IF(I13&gt;0,SUMPRODUCT(U15:U114,$I15:$I114)/I13,0)</f>
        <v>0</v>
      </c>
      <c r="V13" s="89">
        <f>IF(J13&gt;0,SUMPRODUCT(V15:V114,J15:J114)/J13,0)</f>
        <v>0</v>
      </c>
      <c r="W13" s="89">
        <f>IF(K13&gt;0,SUMPRODUCT(W15:W114,K15:K114)/K13,0)</f>
        <v>0</v>
      </c>
      <c r="X13" s="89">
        <f t="shared" ref="X13:AC13" si="1">IF(L13&gt;0,SUMPRODUCT(X15:X114,L15:L114)/L13,0)</f>
        <v>0</v>
      </c>
      <c r="Y13" s="89">
        <f t="shared" si="1"/>
        <v>0</v>
      </c>
      <c r="Z13" s="89">
        <f t="shared" si="1"/>
        <v>0</v>
      </c>
      <c r="AA13" s="89">
        <f t="shared" si="1"/>
        <v>0</v>
      </c>
      <c r="AB13" s="89">
        <f t="shared" si="1"/>
        <v>0</v>
      </c>
      <c r="AC13" s="106">
        <f t="shared" si="1"/>
        <v>0</v>
      </c>
      <c r="AD13" s="111">
        <f>IF(R13&gt;0,SUMPRODUCT(AD15:AD114,R15:R114)/R13,0)</f>
        <v>0</v>
      </c>
      <c r="AE13" s="112"/>
      <c r="AF13" s="89">
        <f>IF(I13&gt;0,SUMPRODUCT(AF15:AF114,$I15:$I114)/$I13,0)</f>
        <v>0</v>
      </c>
      <c r="AG13" s="89">
        <f>IF(J13&gt;0,SUMPRODUCT(AG15:AG114,$J15:$J114)/$J13,0)</f>
        <v>0</v>
      </c>
      <c r="AH13" s="89">
        <f>IF(K13&gt;0,SUMPRODUCT(AH15:AH114,$K15:$K114)/$K13,0)</f>
        <v>0</v>
      </c>
      <c r="AI13" s="89">
        <f>IF(L13&gt;0,SUMPRODUCT(AI15:AI114,$L15:$L114)/$L13,0)</f>
        <v>0</v>
      </c>
      <c r="AJ13" s="89">
        <f>IF(M13&gt;0,SUMPRODUCT(AJ15:AJ114,$M15:$M114)/$M13,0)</f>
        <v>0</v>
      </c>
      <c r="AK13" s="89">
        <f>IF(N13&gt;0,SUMPRODUCT(AK15:AK114,$N15:$N114)/$N13,0)</f>
        <v>0</v>
      </c>
      <c r="AL13" s="89">
        <f>IF(O13&gt;0,SUMPRODUCT(AL15:AL114,$O15:$O114)/$O13,0)</f>
        <v>0</v>
      </c>
      <c r="AM13" s="89">
        <f>IF(P13&gt;0,SUMPRODUCT(AM15:AM114,$P15:$P114)/$P13,0)</f>
        <v>0</v>
      </c>
      <c r="AN13" s="106">
        <f>IF(Q13&gt;0,SUMPRODUCT(AN15:AN114,$Q15:$Q114)/$Q13,0)</f>
        <v>0</v>
      </c>
      <c r="AO13" s="111">
        <f>IF(R13&gt;0,SUMPRODUCT(AO15:AO114,$R15:$R114)/$R13,0)</f>
        <v>0</v>
      </c>
      <c r="AQ13" s="91">
        <f>IF(I13&gt;0,SUMPRODUCT(AQ15:AQ114,$I15:$I114)/$I13,0)</f>
        <v>0</v>
      </c>
      <c r="AR13" s="91">
        <f>IF(J13&gt;0,SUMPRODUCT(AR15:AR114,$J15:$J114)/$J13,0)</f>
        <v>0</v>
      </c>
      <c r="AS13" s="91">
        <f>IF(K13&gt;0,SUMPRODUCT(AS15:AS114,$K15:$K114)/$K13,0)</f>
        <v>0</v>
      </c>
      <c r="AT13" s="91">
        <f>IF(L13&gt;0,SUMPRODUCT(AT15:AT114,$L15:$L114)/$L13,0)</f>
        <v>0</v>
      </c>
      <c r="AU13" s="91">
        <f>IF(M13&gt;0,SUMPRODUCT(AU15:AU114,$M15:$M114)/$M13,0)</f>
        <v>0</v>
      </c>
      <c r="AV13" s="91">
        <f>IF(N13&gt;0,SUMPRODUCT(AV15:AV114,$N15:$N114)/$N13,0)</f>
        <v>0</v>
      </c>
      <c r="AW13" s="91">
        <f>IF(O13&gt;0,SUMPRODUCT(AW15:AW114,$O15:$O114)/$O13,0)</f>
        <v>0</v>
      </c>
      <c r="AX13" s="91">
        <f>IF(P13&gt;0,SUMPRODUCT(AX15:AX114,$P15:$P114)/$P13,0)</f>
        <v>0</v>
      </c>
      <c r="AY13" s="105">
        <f>IF(Q13&gt;0,SUMPRODUCT(AY15:AY114,$Q15:$Q114)/$Q13,0)</f>
        <v>0</v>
      </c>
      <c r="AZ13" s="108" t="e">
        <f>SUMPRODUCT(AZ15:AZ114,$R15:$R114)/$R13</f>
        <v>#DIV/0!</v>
      </c>
      <c r="BA13" s="109"/>
    </row>
    <row r="14" spans="1:53" ht="15.75" thickTop="1" x14ac:dyDescent="0.25">
      <c r="A14" s="21"/>
      <c r="B14" s="21"/>
      <c r="C14" s="47"/>
      <c r="D14" s="47"/>
      <c r="E14" s="47"/>
      <c r="F14" s="47"/>
      <c r="G14" s="47"/>
      <c r="H14" s="47"/>
      <c r="I14" s="21"/>
      <c r="J14" s="21"/>
      <c r="K14" s="21"/>
      <c r="L14" s="21"/>
      <c r="M14" s="21"/>
      <c r="N14" s="21"/>
      <c r="O14" s="21"/>
      <c r="P14" s="21"/>
      <c r="Q14" s="21"/>
      <c r="R14" s="114"/>
      <c r="S14" s="28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Q14" s="21"/>
      <c r="AR14" s="21"/>
      <c r="AS14" s="21"/>
      <c r="AT14" s="21"/>
      <c r="AU14" s="21"/>
      <c r="AV14" s="21"/>
      <c r="AW14" s="21"/>
      <c r="AX14" s="21"/>
      <c r="AY14" s="21"/>
      <c r="AZ14" s="107"/>
    </row>
    <row r="15" spans="1:53" x14ac:dyDescent="0.25">
      <c r="A15" s="50" t="s">
        <v>89</v>
      </c>
      <c r="B15" s="80">
        <f>'III Plan Rates'!B15</f>
        <v>0</v>
      </c>
      <c r="C15" s="80">
        <f>'III Plan Rates'!D15</f>
        <v>0</v>
      </c>
      <c r="D15" s="82">
        <f>'III Plan Rates'!E15</f>
        <v>0</v>
      </c>
      <c r="E15" s="81">
        <f>'III Plan Rates'!F15</f>
        <v>0</v>
      </c>
      <c r="F15" s="11">
        <f>'III Plan Rates'!G15</f>
        <v>0</v>
      </c>
      <c r="G15" s="11">
        <f>'III Plan Rates'!J15</f>
        <v>0</v>
      </c>
      <c r="H15" s="47"/>
      <c r="I15" s="327"/>
      <c r="J15" s="327"/>
      <c r="K15" s="327"/>
      <c r="L15" s="327"/>
      <c r="M15" s="327"/>
      <c r="N15" s="327"/>
      <c r="O15" s="327"/>
      <c r="P15" s="327"/>
      <c r="Q15" s="327"/>
      <c r="R15" s="79">
        <f>SUM(I15:Q15)</f>
        <v>0</v>
      </c>
      <c r="S15" s="28"/>
      <c r="T15" s="28"/>
      <c r="U15" s="90">
        <f>IF(I15&gt;0,'III Plan Rates'!$Z15*'V Consumer Factors'!$M$8,0)</f>
        <v>0</v>
      </c>
      <c r="V15" s="90">
        <f>IF(J15&gt;0,'III Plan Rates'!$Z15*'V Consumer Factors'!$M$9,0)</f>
        <v>0</v>
      </c>
      <c r="W15" s="90">
        <f>IF(K15&gt;0,'III Plan Rates'!$Z15*'V Consumer Factors'!$M$10,0)</f>
        <v>0</v>
      </c>
      <c r="X15" s="90">
        <f>IF(L15&gt;0,'III Plan Rates'!$Z15*'V Consumer Factors'!$M$11,0)</f>
        <v>0</v>
      </c>
      <c r="Y15" s="90">
        <f>IF(M15&gt;0,'III Plan Rates'!$Z15*'V Consumer Factors'!$M$12,0)</f>
        <v>0</v>
      </c>
      <c r="Z15" s="90">
        <f>IF(N15&gt;0,'III Plan Rates'!$Z15*'V Consumer Factors'!$M$13,0)</f>
        <v>0</v>
      </c>
      <c r="AA15" s="90">
        <f>IF(O15&gt;0,'III Plan Rates'!$Z15*'V Consumer Factors'!$M$14,0)</f>
        <v>0</v>
      </c>
      <c r="AB15" s="90">
        <f>IF(P15&gt;0,'III Plan Rates'!$Z15*'V Consumer Factors'!$M$15,0)</f>
        <v>0</v>
      </c>
      <c r="AC15" s="90">
        <f>IF(Q15&gt;0,'III Plan Rates'!$Z15*'V Consumer Factors'!$M$16,0)</f>
        <v>0</v>
      </c>
      <c r="AD15" s="90">
        <f>IF(R15&gt;0,SUMPRODUCT(U15:AC15,I15:Q15)/R15,0)</f>
        <v>0</v>
      </c>
      <c r="AE15" s="21"/>
      <c r="AF15" s="89">
        <f>IF(I15&gt;0,'III Plan Rates'!$AA15*'V Consumer Factors'!$N$8,0)</f>
        <v>0</v>
      </c>
      <c r="AG15" s="89">
        <f>IF(J15&gt;0,'III Plan Rates'!$AA15*'V Consumer Factors'!$N$9,0)</f>
        <v>0</v>
      </c>
      <c r="AH15" s="89">
        <f>IF(K15&gt;0,'III Plan Rates'!$AA15*'V Consumer Factors'!$N$10,0)</f>
        <v>0</v>
      </c>
      <c r="AI15" s="89">
        <f>IF(L15&gt;0,'III Plan Rates'!$AA15*'V Consumer Factors'!$N$11,0)</f>
        <v>0</v>
      </c>
      <c r="AJ15" s="89">
        <f>IF(M15&gt;0,'III Plan Rates'!$AA15*'V Consumer Factors'!$N$12,0)</f>
        <v>0</v>
      </c>
      <c r="AK15" s="89">
        <f>IF(N15&gt;0,'III Plan Rates'!$AA15*'V Consumer Factors'!$N$13,0)</f>
        <v>0</v>
      </c>
      <c r="AL15" s="89">
        <f>IF(O15&gt;0,'III Plan Rates'!$AA15*'V Consumer Factors'!$N$14,0)</f>
        <v>0</v>
      </c>
      <c r="AM15" s="89">
        <f>IF(P15&gt;0,'III Plan Rates'!$AA15*'V Consumer Factors'!$N$15,0)</f>
        <v>0</v>
      </c>
      <c r="AN15" s="89">
        <f>IF(Q15&gt;0,'III Plan Rates'!$AA15*'V Consumer Factors'!$N$16,0)</f>
        <v>0</v>
      </c>
      <c r="AO15" s="89">
        <f>IF(R15&gt;0,SUMPRODUCT(AF15:AN15,I15:Q15)/R15,0)</f>
        <v>0</v>
      </c>
      <c r="AQ15" s="91">
        <f>IF(U15&gt;0,AF15/U15-1,0)</f>
        <v>0</v>
      </c>
      <c r="AR15" s="91">
        <f>IF(V15&gt;0,AG15/V15-1,0)</f>
        <v>0</v>
      </c>
      <c r="AS15" s="91">
        <f t="shared" ref="AS15:AY15" si="2">IF(W15&gt;0,AH15/W15-1,0)</f>
        <v>0</v>
      </c>
      <c r="AT15" s="91">
        <f t="shared" si="2"/>
        <v>0</v>
      </c>
      <c r="AU15" s="91">
        <f t="shared" si="2"/>
        <v>0</v>
      </c>
      <c r="AV15" s="91">
        <f t="shared" si="2"/>
        <v>0</v>
      </c>
      <c r="AW15" s="91">
        <f t="shared" si="2"/>
        <v>0</v>
      </c>
      <c r="AX15" s="91">
        <f t="shared" si="2"/>
        <v>0</v>
      </c>
      <c r="AY15" s="91">
        <f t="shared" si="2"/>
        <v>0</v>
      </c>
      <c r="AZ15" s="91">
        <f>IF(AD15&gt;0,AO15/AD15-1,0)</f>
        <v>0</v>
      </c>
    </row>
    <row r="16" spans="1:53" x14ac:dyDescent="0.25">
      <c r="A16" s="50" t="s">
        <v>90</v>
      </c>
      <c r="B16" s="81">
        <f>'III Plan Rates'!B16</f>
        <v>0</v>
      </c>
      <c r="C16" s="80">
        <f>'III Plan Rates'!D16</f>
        <v>0</v>
      </c>
      <c r="D16" s="82">
        <f>'III Plan Rates'!E16</f>
        <v>0</v>
      </c>
      <c r="E16" s="81">
        <f>'III Plan Rates'!F16</f>
        <v>0</v>
      </c>
      <c r="F16" s="11">
        <f>'III Plan Rates'!G16</f>
        <v>0</v>
      </c>
      <c r="G16" s="11">
        <f>'III Plan Rates'!J16</f>
        <v>0</v>
      </c>
      <c r="H16" s="47"/>
      <c r="I16" s="327"/>
      <c r="J16" s="327"/>
      <c r="K16" s="327"/>
      <c r="L16" s="327"/>
      <c r="M16" s="327"/>
      <c r="N16" s="327"/>
      <c r="O16" s="327"/>
      <c r="P16" s="327"/>
      <c r="Q16" s="327"/>
      <c r="R16" s="79">
        <f t="shared" ref="R16:R79" si="3">SUM(I16:Q16)</f>
        <v>0</v>
      </c>
      <c r="S16" s="28"/>
      <c r="T16" s="28"/>
      <c r="U16" s="90">
        <f>IF(I16&gt;0,'III Plan Rates'!$Z16*'V Consumer Factors'!$M$8,0)</f>
        <v>0</v>
      </c>
      <c r="V16" s="90">
        <f>IF(J16&gt;0,'III Plan Rates'!$Z16*'V Consumer Factors'!$M$9,0)</f>
        <v>0</v>
      </c>
      <c r="W16" s="90">
        <f>IF(K16&gt;0,'III Plan Rates'!$Z16*'V Consumer Factors'!$M$10,0)</f>
        <v>0</v>
      </c>
      <c r="X16" s="90">
        <f>IF(L16&gt;0,'III Plan Rates'!$Z16*'V Consumer Factors'!$M$11,0)</f>
        <v>0</v>
      </c>
      <c r="Y16" s="90">
        <f>IF(M16&gt;0,'III Plan Rates'!$Z16*'V Consumer Factors'!$M$12,0)</f>
        <v>0</v>
      </c>
      <c r="Z16" s="90">
        <f>IF(N16&gt;0,'III Plan Rates'!$Z16*'V Consumer Factors'!$M$13,0)</f>
        <v>0</v>
      </c>
      <c r="AA16" s="90">
        <f>IF(O16&gt;0,'III Plan Rates'!$Z16*'V Consumer Factors'!$M$14,0)</f>
        <v>0</v>
      </c>
      <c r="AB16" s="90">
        <f>IF(P16&gt;0,'III Plan Rates'!$Z16*'V Consumer Factors'!$M$15,0)</f>
        <v>0</v>
      </c>
      <c r="AC16" s="90">
        <f>IF(Q16&gt;0,'III Plan Rates'!$Z16*'V Consumer Factors'!$M$16,0)</f>
        <v>0</v>
      </c>
      <c r="AD16" s="90">
        <f>IF(R16&gt;0,SUMPRODUCT(U16:AC16,I16:Q16)/R16,0)</f>
        <v>0</v>
      </c>
      <c r="AE16" s="21"/>
      <c r="AF16" s="89">
        <f>IF(I16&gt;0,'III Plan Rates'!$AA16*'V Consumer Factors'!$N$8,0)</f>
        <v>0</v>
      </c>
      <c r="AG16" s="89">
        <f>IF(J16&gt;0,'III Plan Rates'!$AA16*'V Consumer Factors'!$N$9,0)</f>
        <v>0</v>
      </c>
      <c r="AH16" s="89">
        <f>IF(K16&gt;0,'III Plan Rates'!$AA16*'V Consumer Factors'!$N$10,0)</f>
        <v>0</v>
      </c>
      <c r="AI16" s="89">
        <f>IF(L16&gt;0,'III Plan Rates'!$AA16*'V Consumer Factors'!$N$11,0)</f>
        <v>0</v>
      </c>
      <c r="AJ16" s="89">
        <f>IF(M16&gt;0,'III Plan Rates'!$AA16*'V Consumer Factors'!$N$12,0)</f>
        <v>0</v>
      </c>
      <c r="AK16" s="89">
        <f>IF(N16&gt;0,'III Plan Rates'!$AA16*'V Consumer Factors'!$N$13,0)</f>
        <v>0</v>
      </c>
      <c r="AL16" s="89">
        <f>IF(O16&gt;0,'III Plan Rates'!$AA16*'V Consumer Factors'!$N$14,0)</f>
        <v>0</v>
      </c>
      <c r="AM16" s="89">
        <f>IF(P16&gt;0,'III Plan Rates'!$AA16*'V Consumer Factors'!$N$15,0)</f>
        <v>0</v>
      </c>
      <c r="AN16" s="89">
        <f>IF(Q16&gt;0,'III Plan Rates'!$AA16*'V Consumer Factors'!$N$16,0)</f>
        <v>0</v>
      </c>
      <c r="AO16" s="89">
        <f t="shared" ref="AO16:AO17" si="4">IF(R16&gt;0,SUMPRODUCT(AF16:AN16,I16:Q16)/R16,0)</f>
        <v>0</v>
      </c>
      <c r="AQ16" s="91">
        <f t="shared" ref="AQ16:AQ79" si="5">IF(U16&gt;0,AF16/U16-1,0)</f>
        <v>0</v>
      </c>
      <c r="AR16" s="91">
        <f t="shared" ref="AR16:AR79" si="6">IF(V16&gt;0,AG16/V16-1,0)</f>
        <v>0</v>
      </c>
      <c r="AS16" s="91">
        <f t="shared" ref="AS16:AS79" si="7">IF(W16&gt;0,AH16/W16-1,0)</f>
        <v>0</v>
      </c>
      <c r="AT16" s="91">
        <f t="shared" ref="AT16:AT79" si="8">IF(X16&gt;0,AI16/X16-1,0)</f>
        <v>0</v>
      </c>
      <c r="AU16" s="91">
        <f t="shared" ref="AU16:AU79" si="9">IF(Y16&gt;0,AJ16/Y16-1,0)</f>
        <v>0</v>
      </c>
      <c r="AV16" s="91">
        <f t="shared" ref="AV16:AV79" si="10">IF(Z16&gt;0,AK16/Z16-1,0)</f>
        <v>0</v>
      </c>
      <c r="AW16" s="91">
        <f t="shared" ref="AW16:AW79" si="11">IF(AA16&gt;0,AL16/AA16-1,0)</f>
        <v>0</v>
      </c>
      <c r="AX16" s="91">
        <f t="shared" ref="AX16:AX79" si="12">IF(AB16&gt;0,AM16/AB16-1,0)</f>
        <v>0</v>
      </c>
      <c r="AY16" s="91">
        <f t="shared" ref="AY16:AY79" si="13">IF(AC16&gt;0,AN16/AC16-1,0)</f>
        <v>0</v>
      </c>
      <c r="AZ16" s="91">
        <f>IF(AD16&gt;0,AO16/AD16-1,0)</f>
        <v>0</v>
      </c>
    </row>
    <row r="17" spans="1:52" x14ac:dyDescent="0.25">
      <c r="A17" s="50" t="s">
        <v>91</v>
      </c>
      <c r="B17" s="81">
        <f>'III Plan Rates'!B17</f>
        <v>0</v>
      </c>
      <c r="C17" s="80">
        <f>'III Plan Rates'!D17</f>
        <v>0</v>
      </c>
      <c r="D17" s="82">
        <f>'III Plan Rates'!E17</f>
        <v>0</v>
      </c>
      <c r="E17" s="81">
        <f>'III Plan Rates'!F17</f>
        <v>0</v>
      </c>
      <c r="F17" s="11">
        <f>'III Plan Rates'!G17</f>
        <v>0</v>
      </c>
      <c r="G17" s="11">
        <f>'III Plan Rates'!J17</f>
        <v>0</v>
      </c>
      <c r="H17" s="47"/>
      <c r="I17" s="327"/>
      <c r="J17" s="327"/>
      <c r="K17" s="327"/>
      <c r="L17" s="327"/>
      <c r="M17" s="327"/>
      <c r="N17" s="327"/>
      <c r="O17" s="327"/>
      <c r="P17" s="327"/>
      <c r="Q17" s="327"/>
      <c r="R17" s="79">
        <f t="shared" si="3"/>
        <v>0</v>
      </c>
      <c r="S17" s="28"/>
      <c r="T17" s="28"/>
      <c r="U17" s="90">
        <f>IF(I17&gt;0,'III Plan Rates'!$Z17*'V Consumer Factors'!$M$8,0)</f>
        <v>0</v>
      </c>
      <c r="V17" s="90">
        <f>IF(J17&gt;0,'III Plan Rates'!$Z17*'V Consumer Factors'!$M$9,0)</f>
        <v>0</v>
      </c>
      <c r="W17" s="90">
        <f>IF(K17&gt;0,'III Plan Rates'!$Z17*'V Consumer Factors'!$M$10,0)</f>
        <v>0</v>
      </c>
      <c r="X17" s="90">
        <f>IF(L17&gt;0,'III Plan Rates'!$Z17*'V Consumer Factors'!$M$11,0)</f>
        <v>0</v>
      </c>
      <c r="Y17" s="90">
        <f>IF(M17&gt;0,'III Plan Rates'!$Z17*'V Consumer Factors'!$M$12,0)</f>
        <v>0</v>
      </c>
      <c r="Z17" s="90">
        <f>IF(N17&gt;0,'III Plan Rates'!$Z17*'V Consumer Factors'!$M$13,0)</f>
        <v>0</v>
      </c>
      <c r="AA17" s="90">
        <f>IF(O17&gt;0,'III Plan Rates'!$Z17*'V Consumer Factors'!$M$14,0)</f>
        <v>0</v>
      </c>
      <c r="AB17" s="90">
        <f>IF(P17&gt;0,'III Plan Rates'!$Z17*'V Consumer Factors'!$M$15,0)</f>
        <v>0</v>
      </c>
      <c r="AC17" s="90">
        <f>IF(Q17&gt;0,'III Plan Rates'!$Z17*'V Consumer Factors'!$M$16,0)</f>
        <v>0</v>
      </c>
      <c r="AD17" s="90">
        <f t="shared" ref="AD17:AD80" si="14">IF(R17&gt;0,SUMPRODUCT(U17:AC17,I17:Q17)/R17,0)</f>
        <v>0</v>
      </c>
      <c r="AE17" s="21"/>
      <c r="AF17" s="89">
        <f>IF(I17&gt;0,'III Plan Rates'!$AA17*'V Consumer Factors'!$N$8,0)</f>
        <v>0</v>
      </c>
      <c r="AG17" s="89">
        <f>IF(J17&gt;0,'III Plan Rates'!$AA17*'V Consumer Factors'!$N$9,0)</f>
        <v>0</v>
      </c>
      <c r="AH17" s="89">
        <f>IF(K17&gt;0,'III Plan Rates'!$AA17*'V Consumer Factors'!$N$10,0)</f>
        <v>0</v>
      </c>
      <c r="AI17" s="89">
        <f>IF(L17&gt;0,'III Plan Rates'!$AA17*'V Consumer Factors'!$N$11,0)</f>
        <v>0</v>
      </c>
      <c r="AJ17" s="89">
        <f>IF(M17&gt;0,'III Plan Rates'!$AA17*'V Consumer Factors'!$N$12,0)</f>
        <v>0</v>
      </c>
      <c r="AK17" s="89">
        <f>IF(N17&gt;0,'III Plan Rates'!$AA17*'V Consumer Factors'!$N$13,0)</f>
        <v>0</v>
      </c>
      <c r="AL17" s="89">
        <f>IF(O17&gt;0,'III Plan Rates'!$AA17*'V Consumer Factors'!$N$14,0)</f>
        <v>0</v>
      </c>
      <c r="AM17" s="89">
        <f>IF(P17&gt;0,'III Plan Rates'!$AA17*'V Consumer Factors'!$N$15,0)</f>
        <v>0</v>
      </c>
      <c r="AN17" s="89">
        <f>IF(Q17&gt;0,'III Plan Rates'!$AA17*'V Consumer Factors'!$N$16,0)</f>
        <v>0</v>
      </c>
      <c r="AO17" s="89">
        <f t="shared" si="4"/>
        <v>0</v>
      </c>
      <c r="AQ17" s="91">
        <f t="shared" si="5"/>
        <v>0</v>
      </c>
      <c r="AR17" s="91">
        <f t="shared" si="6"/>
        <v>0</v>
      </c>
      <c r="AS17" s="91">
        <f t="shared" si="7"/>
        <v>0</v>
      </c>
      <c r="AT17" s="91">
        <f t="shared" si="8"/>
        <v>0</v>
      </c>
      <c r="AU17" s="91">
        <f t="shared" si="9"/>
        <v>0</v>
      </c>
      <c r="AV17" s="91">
        <f t="shared" si="10"/>
        <v>0</v>
      </c>
      <c r="AW17" s="91">
        <f t="shared" si="11"/>
        <v>0</v>
      </c>
      <c r="AX17" s="91">
        <f t="shared" si="12"/>
        <v>0</v>
      </c>
      <c r="AY17" s="91">
        <f t="shared" si="13"/>
        <v>0</v>
      </c>
      <c r="AZ17" s="91">
        <f t="shared" ref="AZ17:AZ79" si="15">IF(AD17&gt;0,AO17/AD17-1,0)</f>
        <v>0</v>
      </c>
    </row>
    <row r="18" spans="1:52" x14ac:dyDescent="0.25">
      <c r="A18" s="50" t="s">
        <v>92</v>
      </c>
      <c r="B18" s="81">
        <f>'III Plan Rates'!B18</f>
        <v>0</v>
      </c>
      <c r="C18" s="80">
        <f>'III Plan Rates'!D18</f>
        <v>0</v>
      </c>
      <c r="D18" s="82">
        <f>'III Plan Rates'!E18</f>
        <v>0</v>
      </c>
      <c r="E18" s="81">
        <f>'III Plan Rates'!F18</f>
        <v>0</v>
      </c>
      <c r="F18" s="11">
        <f>'III Plan Rates'!G18</f>
        <v>0</v>
      </c>
      <c r="G18" s="11">
        <f>'III Plan Rates'!J18</f>
        <v>0</v>
      </c>
      <c r="H18" s="47"/>
      <c r="I18" s="327"/>
      <c r="J18" s="327"/>
      <c r="K18" s="327"/>
      <c r="L18" s="327"/>
      <c r="M18" s="327"/>
      <c r="N18" s="327"/>
      <c r="O18" s="327"/>
      <c r="P18" s="327"/>
      <c r="Q18" s="327"/>
      <c r="R18" s="79">
        <f t="shared" si="3"/>
        <v>0</v>
      </c>
      <c r="S18" s="28"/>
      <c r="T18" s="28"/>
      <c r="U18" s="90">
        <f>IF(I18&gt;0,'III Plan Rates'!$Z18*'V Consumer Factors'!$M$8,0)</f>
        <v>0</v>
      </c>
      <c r="V18" s="90">
        <f>IF(J18&gt;0,'III Plan Rates'!$Z18*'V Consumer Factors'!$M$9,0)</f>
        <v>0</v>
      </c>
      <c r="W18" s="90">
        <f>IF(K18&gt;0,'III Plan Rates'!$Z18*'V Consumer Factors'!$M$10,0)</f>
        <v>0</v>
      </c>
      <c r="X18" s="90">
        <f>IF(L18&gt;0,'III Plan Rates'!$Z18*'V Consumer Factors'!$M$11,0)</f>
        <v>0</v>
      </c>
      <c r="Y18" s="90">
        <f>IF(M18&gt;0,'III Plan Rates'!$Z18*'V Consumer Factors'!$M$12,0)</f>
        <v>0</v>
      </c>
      <c r="Z18" s="90">
        <f>IF(N18&gt;0,'III Plan Rates'!$Z18*'V Consumer Factors'!$M$13,0)</f>
        <v>0</v>
      </c>
      <c r="AA18" s="90">
        <f>IF(O18&gt;0,'III Plan Rates'!$Z18*'V Consumer Factors'!$M$14,0)</f>
        <v>0</v>
      </c>
      <c r="AB18" s="90">
        <f>IF(P18&gt;0,'III Plan Rates'!$Z18*'V Consumer Factors'!$M$15,0)</f>
        <v>0</v>
      </c>
      <c r="AC18" s="90">
        <f>IF(Q18&gt;0,'III Plan Rates'!$Z18*'V Consumer Factors'!$M$16,0)</f>
        <v>0</v>
      </c>
      <c r="AD18" s="90">
        <f t="shared" si="14"/>
        <v>0</v>
      </c>
      <c r="AE18" s="21"/>
      <c r="AF18" s="89">
        <f>IF(I18&gt;0,'III Plan Rates'!$AA18*'V Consumer Factors'!$N$8,0)</f>
        <v>0</v>
      </c>
      <c r="AG18" s="89">
        <f>IF(J18&gt;0,'III Plan Rates'!$AA18*'V Consumer Factors'!$N$9,0)</f>
        <v>0</v>
      </c>
      <c r="AH18" s="89">
        <f>IF(K18&gt;0,'III Plan Rates'!$AA18*'V Consumer Factors'!$N$10,0)</f>
        <v>0</v>
      </c>
      <c r="AI18" s="89">
        <f>IF(L18&gt;0,'III Plan Rates'!$AA18*'V Consumer Factors'!$N$11,0)</f>
        <v>0</v>
      </c>
      <c r="AJ18" s="89">
        <f>IF(M18&gt;0,'III Plan Rates'!$AA18*'V Consumer Factors'!$N$12,0)</f>
        <v>0</v>
      </c>
      <c r="AK18" s="89">
        <f>IF(N18&gt;0,'III Plan Rates'!$AA18*'V Consumer Factors'!$N$13,0)</f>
        <v>0</v>
      </c>
      <c r="AL18" s="89">
        <f>IF(O18&gt;0,'III Plan Rates'!$AA18*'V Consumer Factors'!$N$14,0)</f>
        <v>0</v>
      </c>
      <c r="AM18" s="89">
        <f>IF(P18&gt;0,'III Plan Rates'!$AA18*'V Consumer Factors'!$N$15,0)</f>
        <v>0</v>
      </c>
      <c r="AN18" s="89">
        <f>IF(Q18&gt;0,'III Plan Rates'!$AA18*'V Consumer Factors'!$N$16,0)</f>
        <v>0</v>
      </c>
      <c r="AO18" s="89">
        <f t="shared" ref="AO18:AO81" si="16">IF(R18&gt;0,SUMPRODUCT(AF18:AN18,I18:Q18)/R18,0)</f>
        <v>0</v>
      </c>
      <c r="AQ18" s="91">
        <f t="shared" si="5"/>
        <v>0</v>
      </c>
      <c r="AR18" s="91">
        <f t="shared" si="6"/>
        <v>0</v>
      </c>
      <c r="AS18" s="91">
        <f t="shared" si="7"/>
        <v>0</v>
      </c>
      <c r="AT18" s="91">
        <f t="shared" si="8"/>
        <v>0</v>
      </c>
      <c r="AU18" s="91">
        <f t="shared" si="9"/>
        <v>0</v>
      </c>
      <c r="AV18" s="91">
        <f t="shared" si="10"/>
        <v>0</v>
      </c>
      <c r="AW18" s="91">
        <f t="shared" si="11"/>
        <v>0</v>
      </c>
      <c r="AX18" s="91">
        <f t="shared" si="12"/>
        <v>0</v>
      </c>
      <c r="AY18" s="91">
        <f t="shared" si="13"/>
        <v>0</v>
      </c>
      <c r="AZ18" s="91">
        <f t="shared" si="15"/>
        <v>0</v>
      </c>
    </row>
    <row r="19" spans="1:52" x14ac:dyDescent="0.25">
      <c r="A19" s="50" t="s">
        <v>93</v>
      </c>
      <c r="B19" s="81">
        <f>'III Plan Rates'!B19</f>
        <v>0</v>
      </c>
      <c r="C19" s="80">
        <f>'III Plan Rates'!D19</f>
        <v>0</v>
      </c>
      <c r="D19" s="82">
        <f>'III Plan Rates'!E19</f>
        <v>0</v>
      </c>
      <c r="E19" s="81">
        <f>'III Plan Rates'!F19</f>
        <v>0</v>
      </c>
      <c r="F19" s="11">
        <f>'III Plan Rates'!G19</f>
        <v>0</v>
      </c>
      <c r="G19" s="11">
        <f>'III Plan Rates'!J19</f>
        <v>0</v>
      </c>
      <c r="H19" s="47"/>
      <c r="I19" s="327"/>
      <c r="J19" s="327"/>
      <c r="K19" s="327"/>
      <c r="L19" s="327"/>
      <c r="M19" s="327"/>
      <c r="N19" s="327"/>
      <c r="O19" s="327"/>
      <c r="P19" s="327"/>
      <c r="Q19" s="327"/>
      <c r="R19" s="79">
        <f t="shared" si="3"/>
        <v>0</v>
      </c>
      <c r="S19" s="28"/>
      <c r="T19" s="28"/>
      <c r="U19" s="90">
        <f>IF(I19&gt;0,'III Plan Rates'!$Z19*'V Consumer Factors'!$M$8,0)</f>
        <v>0</v>
      </c>
      <c r="V19" s="90">
        <f>IF(J19&gt;0,'III Plan Rates'!$Z19*'V Consumer Factors'!$M$9,0)</f>
        <v>0</v>
      </c>
      <c r="W19" s="90">
        <f>IF(K19&gt;0,'III Plan Rates'!$Z19*'V Consumer Factors'!$M$10,0)</f>
        <v>0</v>
      </c>
      <c r="X19" s="90">
        <f>IF(L19&gt;0,'III Plan Rates'!$Z19*'V Consumer Factors'!$M$11,0)</f>
        <v>0</v>
      </c>
      <c r="Y19" s="90">
        <f>IF(M19&gt;0,'III Plan Rates'!$Z19*'V Consumer Factors'!$M$12,0)</f>
        <v>0</v>
      </c>
      <c r="Z19" s="90">
        <f>IF(N19&gt;0,'III Plan Rates'!$Z19*'V Consumer Factors'!$M$13,0)</f>
        <v>0</v>
      </c>
      <c r="AA19" s="90">
        <f>IF(O19&gt;0,'III Plan Rates'!$Z19*'V Consumer Factors'!$M$14,0)</f>
        <v>0</v>
      </c>
      <c r="AB19" s="90">
        <f>IF(P19&gt;0,'III Plan Rates'!$Z19*'V Consumer Factors'!$M$15,0)</f>
        <v>0</v>
      </c>
      <c r="AC19" s="90">
        <f>IF(Q19&gt;0,'III Plan Rates'!$Z19*'V Consumer Factors'!$M$16,0)</f>
        <v>0</v>
      </c>
      <c r="AD19" s="90">
        <f t="shared" si="14"/>
        <v>0</v>
      </c>
      <c r="AE19" s="21"/>
      <c r="AF19" s="89">
        <f>IF(I19&gt;0,'III Plan Rates'!$AA19*'V Consumer Factors'!$N$8,0)</f>
        <v>0</v>
      </c>
      <c r="AG19" s="89">
        <f>IF(J19&gt;0,'III Plan Rates'!$AA19*'V Consumer Factors'!$N$9,0)</f>
        <v>0</v>
      </c>
      <c r="AH19" s="89">
        <f>IF(K19&gt;0,'III Plan Rates'!$AA19*'V Consumer Factors'!$N$10,0)</f>
        <v>0</v>
      </c>
      <c r="AI19" s="89">
        <f>IF(L19&gt;0,'III Plan Rates'!$AA19*'V Consumer Factors'!$N$11,0)</f>
        <v>0</v>
      </c>
      <c r="AJ19" s="89">
        <f>IF(M19&gt;0,'III Plan Rates'!$AA19*'V Consumer Factors'!$N$12,0)</f>
        <v>0</v>
      </c>
      <c r="AK19" s="89">
        <f>IF(N19&gt;0,'III Plan Rates'!$AA19*'V Consumer Factors'!$N$13,0)</f>
        <v>0</v>
      </c>
      <c r="AL19" s="89">
        <f>IF(O19&gt;0,'III Plan Rates'!$AA19*'V Consumer Factors'!$N$14,0)</f>
        <v>0</v>
      </c>
      <c r="AM19" s="89">
        <f>IF(P19&gt;0,'III Plan Rates'!$AA19*'V Consumer Factors'!$N$15,0)</f>
        <v>0</v>
      </c>
      <c r="AN19" s="89">
        <f>IF(Q19&gt;0,'III Plan Rates'!$AA19*'V Consumer Factors'!$N$16,0)</f>
        <v>0</v>
      </c>
      <c r="AO19" s="89">
        <f t="shared" si="16"/>
        <v>0</v>
      </c>
      <c r="AQ19" s="91">
        <f t="shared" si="5"/>
        <v>0</v>
      </c>
      <c r="AR19" s="91">
        <f t="shared" si="6"/>
        <v>0</v>
      </c>
      <c r="AS19" s="91">
        <f t="shared" si="7"/>
        <v>0</v>
      </c>
      <c r="AT19" s="91">
        <f t="shared" si="8"/>
        <v>0</v>
      </c>
      <c r="AU19" s="91">
        <f t="shared" si="9"/>
        <v>0</v>
      </c>
      <c r="AV19" s="91">
        <f t="shared" si="10"/>
        <v>0</v>
      </c>
      <c r="AW19" s="91">
        <f t="shared" si="11"/>
        <v>0</v>
      </c>
      <c r="AX19" s="91">
        <f t="shared" si="12"/>
        <v>0</v>
      </c>
      <c r="AY19" s="91">
        <f t="shared" si="13"/>
        <v>0</v>
      </c>
      <c r="AZ19" s="91">
        <f t="shared" si="15"/>
        <v>0</v>
      </c>
    </row>
    <row r="20" spans="1:52" x14ac:dyDescent="0.25">
      <c r="A20" s="50" t="s">
        <v>94</v>
      </c>
      <c r="B20" s="81">
        <f>'III Plan Rates'!B20</f>
        <v>0</v>
      </c>
      <c r="C20" s="80">
        <f>'III Plan Rates'!D20</f>
        <v>0</v>
      </c>
      <c r="D20" s="82">
        <f>'III Plan Rates'!E20</f>
        <v>0</v>
      </c>
      <c r="E20" s="81">
        <f>'III Plan Rates'!F20</f>
        <v>0</v>
      </c>
      <c r="F20" s="11">
        <f>'III Plan Rates'!G20</f>
        <v>0</v>
      </c>
      <c r="G20" s="11">
        <f>'III Plan Rates'!J20</f>
        <v>0</v>
      </c>
      <c r="H20" s="47"/>
      <c r="I20" s="327"/>
      <c r="J20" s="327"/>
      <c r="K20" s="327"/>
      <c r="L20" s="327"/>
      <c r="M20" s="327"/>
      <c r="N20" s="327"/>
      <c r="O20" s="327"/>
      <c r="P20" s="327"/>
      <c r="Q20" s="327"/>
      <c r="R20" s="79">
        <f t="shared" si="3"/>
        <v>0</v>
      </c>
      <c r="S20" s="28"/>
      <c r="T20" s="28"/>
      <c r="U20" s="90">
        <f>IF(I20&gt;0,'III Plan Rates'!$Z20*'V Consumer Factors'!$M$8,0)</f>
        <v>0</v>
      </c>
      <c r="V20" s="90">
        <f>IF(J20&gt;0,'III Plan Rates'!$Z20*'V Consumer Factors'!$M$9,0)</f>
        <v>0</v>
      </c>
      <c r="W20" s="90">
        <f>IF(K20&gt;0,'III Plan Rates'!$Z20*'V Consumer Factors'!$M$10,0)</f>
        <v>0</v>
      </c>
      <c r="X20" s="90">
        <f>IF(L20&gt;0,'III Plan Rates'!$Z20*'V Consumer Factors'!$M$11,0)</f>
        <v>0</v>
      </c>
      <c r="Y20" s="90">
        <f>IF(M20&gt;0,'III Plan Rates'!$Z20*'V Consumer Factors'!$M$12,0)</f>
        <v>0</v>
      </c>
      <c r="Z20" s="90">
        <f>IF(N20&gt;0,'III Plan Rates'!$Z20*'V Consumer Factors'!$M$13,0)</f>
        <v>0</v>
      </c>
      <c r="AA20" s="90">
        <f>IF(O20&gt;0,'III Plan Rates'!$Z20*'V Consumer Factors'!$M$14,0)</f>
        <v>0</v>
      </c>
      <c r="AB20" s="90">
        <f>IF(P20&gt;0,'III Plan Rates'!$Z20*'V Consumer Factors'!$M$15,0)</f>
        <v>0</v>
      </c>
      <c r="AC20" s="90">
        <f>IF(Q20&gt;0,'III Plan Rates'!$Z20*'V Consumer Factors'!$M$16,0)</f>
        <v>0</v>
      </c>
      <c r="AD20" s="90">
        <f t="shared" si="14"/>
        <v>0</v>
      </c>
      <c r="AE20" s="21"/>
      <c r="AF20" s="89">
        <f>IF(I20&gt;0,'III Plan Rates'!$AA20*'V Consumer Factors'!$N$8,0)</f>
        <v>0</v>
      </c>
      <c r="AG20" s="89">
        <f>IF(J20&gt;0,'III Plan Rates'!$AA20*'V Consumer Factors'!$N$9,0)</f>
        <v>0</v>
      </c>
      <c r="AH20" s="89">
        <f>IF(K20&gt;0,'III Plan Rates'!$AA20*'V Consumer Factors'!$N$10,0)</f>
        <v>0</v>
      </c>
      <c r="AI20" s="89">
        <f>IF(L20&gt;0,'III Plan Rates'!$AA20*'V Consumer Factors'!$N$11,0)</f>
        <v>0</v>
      </c>
      <c r="AJ20" s="89">
        <f>IF(M20&gt;0,'III Plan Rates'!$AA20*'V Consumer Factors'!$N$12,0)</f>
        <v>0</v>
      </c>
      <c r="AK20" s="89">
        <f>IF(N20&gt;0,'III Plan Rates'!$AA20*'V Consumer Factors'!$N$13,0)</f>
        <v>0</v>
      </c>
      <c r="AL20" s="89">
        <f>IF(O20&gt;0,'III Plan Rates'!$AA20*'V Consumer Factors'!$N$14,0)</f>
        <v>0</v>
      </c>
      <c r="AM20" s="89">
        <f>IF(P20&gt;0,'III Plan Rates'!$AA20*'V Consumer Factors'!$N$15,0)</f>
        <v>0</v>
      </c>
      <c r="AN20" s="89">
        <f>IF(Q20&gt;0,'III Plan Rates'!$AA20*'V Consumer Factors'!$N$16,0)</f>
        <v>0</v>
      </c>
      <c r="AO20" s="89">
        <f t="shared" si="16"/>
        <v>0</v>
      </c>
      <c r="AQ20" s="91">
        <f t="shared" si="5"/>
        <v>0</v>
      </c>
      <c r="AR20" s="91">
        <f t="shared" si="6"/>
        <v>0</v>
      </c>
      <c r="AS20" s="91">
        <f t="shared" si="7"/>
        <v>0</v>
      </c>
      <c r="AT20" s="91">
        <f t="shared" si="8"/>
        <v>0</v>
      </c>
      <c r="AU20" s="91">
        <f t="shared" si="9"/>
        <v>0</v>
      </c>
      <c r="AV20" s="91">
        <f t="shared" si="10"/>
        <v>0</v>
      </c>
      <c r="AW20" s="91">
        <f t="shared" si="11"/>
        <v>0</v>
      </c>
      <c r="AX20" s="91">
        <f t="shared" si="12"/>
        <v>0</v>
      </c>
      <c r="AY20" s="91">
        <f t="shared" si="13"/>
        <v>0</v>
      </c>
      <c r="AZ20" s="91">
        <f t="shared" si="15"/>
        <v>0</v>
      </c>
    </row>
    <row r="21" spans="1:52" x14ac:dyDescent="0.25">
      <c r="A21" s="50" t="s">
        <v>95</v>
      </c>
      <c r="B21" s="81">
        <f>'III Plan Rates'!B21</f>
        <v>0</v>
      </c>
      <c r="C21" s="80">
        <f>'III Plan Rates'!D21</f>
        <v>0</v>
      </c>
      <c r="D21" s="82">
        <f>'III Plan Rates'!E21</f>
        <v>0</v>
      </c>
      <c r="E21" s="81">
        <f>'III Plan Rates'!F21</f>
        <v>0</v>
      </c>
      <c r="F21" s="11">
        <f>'III Plan Rates'!G21</f>
        <v>0</v>
      </c>
      <c r="G21" s="11">
        <f>'III Plan Rates'!J21</f>
        <v>0</v>
      </c>
      <c r="H21" s="47"/>
      <c r="I21" s="327"/>
      <c r="J21" s="327"/>
      <c r="K21" s="327"/>
      <c r="L21" s="327"/>
      <c r="M21" s="327"/>
      <c r="N21" s="327"/>
      <c r="O21" s="327"/>
      <c r="P21" s="327"/>
      <c r="Q21" s="327"/>
      <c r="R21" s="79">
        <f t="shared" si="3"/>
        <v>0</v>
      </c>
      <c r="S21" s="28"/>
      <c r="T21" s="28"/>
      <c r="U21" s="90">
        <f>IF(I21&gt;0,'III Plan Rates'!$Z21*'V Consumer Factors'!$M$8,0)</f>
        <v>0</v>
      </c>
      <c r="V21" s="90">
        <f>IF(J21&gt;0,'III Plan Rates'!$Z21*'V Consumer Factors'!$M$9,0)</f>
        <v>0</v>
      </c>
      <c r="W21" s="90">
        <f>IF(K21&gt;0,'III Plan Rates'!$Z21*'V Consumer Factors'!$M$10,0)</f>
        <v>0</v>
      </c>
      <c r="X21" s="90">
        <f>IF(L21&gt;0,'III Plan Rates'!$Z21*'V Consumer Factors'!$M$11,0)</f>
        <v>0</v>
      </c>
      <c r="Y21" s="90">
        <f>IF(M21&gt;0,'III Plan Rates'!$Z21*'V Consumer Factors'!$M$12,0)</f>
        <v>0</v>
      </c>
      <c r="Z21" s="90">
        <f>IF(N21&gt;0,'III Plan Rates'!$Z21*'V Consumer Factors'!$M$13,0)</f>
        <v>0</v>
      </c>
      <c r="AA21" s="90">
        <f>IF(O21&gt;0,'III Plan Rates'!$Z21*'V Consumer Factors'!$M$14,0)</f>
        <v>0</v>
      </c>
      <c r="AB21" s="90">
        <f>IF(P21&gt;0,'III Plan Rates'!$Z21*'V Consumer Factors'!$M$15,0)</f>
        <v>0</v>
      </c>
      <c r="AC21" s="90">
        <f>IF(Q21&gt;0,'III Plan Rates'!$Z21*'V Consumer Factors'!$M$16,0)</f>
        <v>0</v>
      </c>
      <c r="AD21" s="90">
        <f t="shared" si="14"/>
        <v>0</v>
      </c>
      <c r="AE21" s="21"/>
      <c r="AF21" s="89">
        <f>IF(I21&gt;0,'III Plan Rates'!$AA21*'V Consumer Factors'!$N$8,0)</f>
        <v>0</v>
      </c>
      <c r="AG21" s="89">
        <f>IF(J21&gt;0,'III Plan Rates'!$AA21*'V Consumer Factors'!$N$9,0)</f>
        <v>0</v>
      </c>
      <c r="AH21" s="89">
        <f>IF(K21&gt;0,'III Plan Rates'!$AA21*'V Consumer Factors'!$N$10,0)</f>
        <v>0</v>
      </c>
      <c r="AI21" s="89">
        <f>IF(L21&gt;0,'III Plan Rates'!$AA21*'V Consumer Factors'!$N$11,0)</f>
        <v>0</v>
      </c>
      <c r="AJ21" s="89">
        <f>IF(M21&gt;0,'III Plan Rates'!$AA21*'V Consumer Factors'!$N$12,0)</f>
        <v>0</v>
      </c>
      <c r="AK21" s="89">
        <f>IF(N21&gt;0,'III Plan Rates'!$AA21*'V Consumer Factors'!$N$13,0)</f>
        <v>0</v>
      </c>
      <c r="AL21" s="89">
        <f>IF(O21&gt;0,'III Plan Rates'!$AA21*'V Consumer Factors'!$N$14,0)</f>
        <v>0</v>
      </c>
      <c r="AM21" s="89">
        <f>IF(P21&gt;0,'III Plan Rates'!$AA21*'V Consumer Factors'!$N$15,0)</f>
        <v>0</v>
      </c>
      <c r="AN21" s="89">
        <f>IF(Q21&gt;0,'III Plan Rates'!$AA21*'V Consumer Factors'!$N$16,0)</f>
        <v>0</v>
      </c>
      <c r="AO21" s="89">
        <f t="shared" si="16"/>
        <v>0</v>
      </c>
      <c r="AQ21" s="91">
        <f t="shared" si="5"/>
        <v>0</v>
      </c>
      <c r="AR21" s="91">
        <f t="shared" si="6"/>
        <v>0</v>
      </c>
      <c r="AS21" s="91">
        <f t="shared" si="7"/>
        <v>0</v>
      </c>
      <c r="AT21" s="91">
        <f t="shared" si="8"/>
        <v>0</v>
      </c>
      <c r="AU21" s="91">
        <f t="shared" si="9"/>
        <v>0</v>
      </c>
      <c r="AV21" s="91">
        <f t="shared" si="10"/>
        <v>0</v>
      </c>
      <c r="AW21" s="91">
        <f t="shared" si="11"/>
        <v>0</v>
      </c>
      <c r="AX21" s="91">
        <f t="shared" si="12"/>
        <v>0</v>
      </c>
      <c r="AY21" s="91">
        <f t="shared" si="13"/>
        <v>0</v>
      </c>
      <c r="AZ21" s="91">
        <f t="shared" si="15"/>
        <v>0</v>
      </c>
    </row>
    <row r="22" spans="1:52" x14ac:dyDescent="0.25">
      <c r="A22" s="50" t="s">
        <v>96</v>
      </c>
      <c r="B22" s="81">
        <f>'III Plan Rates'!B22</f>
        <v>0</v>
      </c>
      <c r="C22" s="80">
        <f>'III Plan Rates'!D22</f>
        <v>0</v>
      </c>
      <c r="D22" s="82">
        <f>'III Plan Rates'!E22</f>
        <v>0</v>
      </c>
      <c r="E22" s="81">
        <f>'III Plan Rates'!F22</f>
        <v>0</v>
      </c>
      <c r="F22" s="11">
        <f>'III Plan Rates'!G22</f>
        <v>0</v>
      </c>
      <c r="G22" s="11">
        <f>'III Plan Rates'!J22</f>
        <v>0</v>
      </c>
      <c r="H22" s="47"/>
      <c r="I22" s="327"/>
      <c r="J22" s="327"/>
      <c r="K22" s="327"/>
      <c r="L22" s="327"/>
      <c r="M22" s="327"/>
      <c r="N22" s="327"/>
      <c r="O22" s="327"/>
      <c r="P22" s="327"/>
      <c r="Q22" s="327"/>
      <c r="R22" s="79">
        <f t="shared" si="3"/>
        <v>0</v>
      </c>
      <c r="S22" s="28"/>
      <c r="T22" s="28"/>
      <c r="U22" s="90">
        <f>IF(I22&gt;0,'III Plan Rates'!$Z22*'V Consumer Factors'!$M$8,0)</f>
        <v>0</v>
      </c>
      <c r="V22" s="90">
        <f>IF(J22&gt;0,'III Plan Rates'!$Z22*'V Consumer Factors'!$M$9,0)</f>
        <v>0</v>
      </c>
      <c r="W22" s="90">
        <f>IF(K22&gt;0,'III Plan Rates'!$Z22*'V Consumer Factors'!$M$10,0)</f>
        <v>0</v>
      </c>
      <c r="X22" s="90">
        <f>IF(L22&gt;0,'III Plan Rates'!$Z22*'V Consumer Factors'!$M$11,0)</f>
        <v>0</v>
      </c>
      <c r="Y22" s="90">
        <f>IF(M22&gt;0,'III Plan Rates'!$Z22*'V Consumer Factors'!$M$12,0)</f>
        <v>0</v>
      </c>
      <c r="Z22" s="90">
        <f>IF(N22&gt;0,'III Plan Rates'!$Z22*'V Consumer Factors'!$M$13,0)</f>
        <v>0</v>
      </c>
      <c r="AA22" s="90">
        <f>IF(O22&gt;0,'III Plan Rates'!$Z22*'V Consumer Factors'!$M$14,0)</f>
        <v>0</v>
      </c>
      <c r="AB22" s="90">
        <f>IF(P22&gt;0,'III Plan Rates'!$Z22*'V Consumer Factors'!$M$15,0)</f>
        <v>0</v>
      </c>
      <c r="AC22" s="90">
        <f>IF(Q22&gt;0,'III Plan Rates'!$Z22*'V Consumer Factors'!$M$16,0)</f>
        <v>0</v>
      </c>
      <c r="AD22" s="90">
        <f t="shared" si="14"/>
        <v>0</v>
      </c>
      <c r="AE22" s="21"/>
      <c r="AF22" s="89">
        <f>IF(I22&gt;0,'III Plan Rates'!$AA22*'V Consumer Factors'!$N$8,0)</f>
        <v>0</v>
      </c>
      <c r="AG22" s="89">
        <f>IF(J22&gt;0,'III Plan Rates'!$AA22*'V Consumer Factors'!$N$9,0)</f>
        <v>0</v>
      </c>
      <c r="AH22" s="89">
        <f>IF(K22&gt;0,'III Plan Rates'!$AA22*'V Consumer Factors'!$N$10,0)</f>
        <v>0</v>
      </c>
      <c r="AI22" s="89">
        <f>IF(L22&gt;0,'III Plan Rates'!$AA22*'V Consumer Factors'!$N$11,0)</f>
        <v>0</v>
      </c>
      <c r="AJ22" s="89">
        <f>IF(M22&gt;0,'III Plan Rates'!$AA22*'V Consumer Factors'!$N$12,0)</f>
        <v>0</v>
      </c>
      <c r="AK22" s="89">
        <f>IF(N22&gt;0,'III Plan Rates'!$AA22*'V Consumer Factors'!$N$13,0)</f>
        <v>0</v>
      </c>
      <c r="AL22" s="89">
        <f>IF(O22&gt;0,'III Plan Rates'!$AA22*'V Consumer Factors'!$N$14,0)</f>
        <v>0</v>
      </c>
      <c r="AM22" s="89">
        <f>IF(P22&gt;0,'III Plan Rates'!$AA22*'V Consumer Factors'!$N$15,0)</f>
        <v>0</v>
      </c>
      <c r="AN22" s="89">
        <f>IF(Q22&gt;0,'III Plan Rates'!$AA22*'V Consumer Factors'!$N$16,0)</f>
        <v>0</v>
      </c>
      <c r="AO22" s="89">
        <f t="shared" si="16"/>
        <v>0</v>
      </c>
      <c r="AQ22" s="91">
        <f t="shared" si="5"/>
        <v>0</v>
      </c>
      <c r="AR22" s="91">
        <f t="shared" si="6"/>
        <v>0</v>
      </c>
      <c r="AS22" s="91">
        <f t="shared" si="7"/>
        <v>0</v>
      </c>
      <c r="AT22" s="91">
        <f t="shared" si="8"/>
        <v>0</v>
      </c>
      <c r="AU22" s="91">
        <f t="shared" si="9"/>
        <v>0</v>
      </c>
      <c r="AV22" s="91">
        <f t="shared" si="10"/>
        <v>0</v>
      </c>
      <c r="AW22" s="91">
        <f t="shared" si="11"/>
        <v>0</v>
      </c>
      <c r="AX22" s="91">
        <f t="shared" si="12"/>
        <v>0</v>
      </c>
      <c r="AY22" s="91">
        <f t="shared" si="13"/>
        <v>0</v>
      </c>
      <c r="AZ22" s="91">
        <f t="shared" si="15"/>
        <v>0</v>
      </c>
    </row>
    <row r="23" spans="1:52" x14ac:dyDescent="0.25">
      <c r="A23" s="50" t="s">
        <v>97</v>
      </c>
      <c r="B23" s="81">
        <f>'III Plan Rates'!B23</f>
        <v>0</v>
      </c>
      <c r="C23" s="80">
        <f>'III Plan Rates'!D23</f>
        <v>0</v>
      </c>
      <c r="D23" s="82">
        <f>'III Plan Rates'!E23</f>
        <v>0</v>
      </c>
      <c r="E23" s="81">
        <f>'III Plan Rates'!F23</f>
        <v>0</v>
      </c>
      <c r="F23" s="11">
        <f>'III Plan Rates'!G23</f>
        <v>0</v>
      </c>
      <c r="G23" s="11">
        <f>'III Plan Rates'!J23</f>
        <v>0</v>
      </c>
      <c r="H23" s="47"/>
      <c r="I23" s="327"/>
      <c r="J23" s="327"/>
      <c r="K23" s="327"/>
      <c r="L23" s="327"/>
      <c r="M23" s="327"/>
      <c r="N23" s="327"/>
      <c r="O23" s="327"/>
      <c r="P23" s="327"/>
      <c r="Q23" s="327"/>
      <c r="R23" s="79">
        <f t="shared" si="3"/>
        <v>0</v>
      </c>
      <c r="S23" s="28"/>
      <c r="T23" s="28"/>
      <c r="U23" s="90">
        <f>IF(I23&gt;0,'III Plan Rates'!$Z23*'V Consumer Factors'!$M$8,0)</f>
        <v>0</v>
      </c>
      <c r="V23" s="90">
        <f>IF(J23&gt;0,'III Plan Rates'!$Z23*'V Consumer Factors'!$M$9,0)</f>
        <v>0</v>
      </c>
      <c r="W23" s="90">
        <f>IF(K23&gt;0,'III Plan Rates'!$Z23*'V Consumer Factors'!$M$10,0)</f>
        <v>0</v>
      </c>
      <c r="X23" s="90">
        <f>IF(L23&gt;0,'III Plan Rates'!$Z23*'V Consumer Factors'!$M$11,0)</f>
        <v>0</v>
      </c>
      <c r="Y23" s="90">
        <f>IF(M23&gt;0,'III Plan Rates'!$Z23*'V Consumer Factors'!$M$12,0)</f>
        <v>0</v>
      </c>
      <c r="Z23" s="90">
        <f>IF(N23&gt;0,'III Plan Rates'!$Z23*'V Consumer Factors'!$M$13,0)</f>
        <v>0</v>
      </c>
      <c r="AA23" s="90">
        <f>IF(O23&gt;0,'III Plan Rates'!$Z23*'V Consumer Factors'!$M$14,0)</f>
        <v>0</v>
      </c>
      <c r="AB23" s="90">
        <f>IF(P23&gt;0,'III Plan Rates'!$Z23*'V Consumer Factors'!$M$15,0)</f>
        <v>0</v>
      </c>
      <c r="AC23" s="90">
        <f>IF(Q23&gt;0,'III Plan Rates'!$Z23*'V Consumer Factors'!$M$16,0)</f>
        <v>0</v>
      </c>
      <c r="AD23" s="90">
        <f t="shared" si="14"/>
        <v>0</v>
      </c>
      <c r="AE23" s="21"/>
      <c r="AF23" s="89">
        <f>IF(I23&gt;0,'III Plan Rates'!$AA23*'V Consumer Factors'!$N$8,0)</f>
        <v>0</v>
      </c>
      <c r="AG23" s="89">
        <f>IF(J23&gt;0,'III Plan Rates'!$AA23*'V Consumer Factors'!$N$9,0)</f>
        <v>0</v>
      </c>
      <c r="AH23" s="89">
        <f>IF(K23&gt;0,'III Plan Rates'!$AA23*'V Consumer Factors'!$N$10,0)</f>
        <v>0</v>
      </c>
      <c r="AI23" s="89">
        <f>IF(L23&gt;0,'III Plan Rates'!$AA23*'V Consumer Factors'!$N$11,0)</f>
        <v>0</v>
      </c>
      <c r="AJ23" s="89">
        <f>IF(M23&gt;0,'III Plan Rates'!$AA23*'V Consumer Factors'!$N$12,0)</f>
        <v>0</v>
      </c>
      <c r="AK23" s="89">
        <f>IF(N23&gt;0,'III Plan Rates'!$AA23*'V Consumer Factors'!$N$13,0)</f>
        <v>0</v>
      </c>
      <c r="AL23" s="89">
        <f>IF(O23&gt;0,'III Plan Rates'!$AA23*'V Consumer Factors'!$N$14,0)</f>
        <v>0</v>
      </c>
      <c r="AM23" s="89">
        <f>IF(P23&gt;0,'III Plan Rates'!$AA23*'V Consumer Factors'!$N$15,0)</f>
        <v>0</v>
      </c>
      <c r="AN23" s="89">
        <f>IF(Q23&gt;0,'III Plan Rates'!$AA23*'V Consumer Factors'!$N$16,0)</f>
        <v>0</v>
      </c>
      <c r="AO23" s="89">
        <f t="shared" si="16"/>
        <v>0</v>
      </c>
      <c r="AQ23" s="91">
        <f t="shared" si="5"/>
        <v>0</v>
      </c>
      <c r="AR23" s="91">
        <f t="shared" si="6"/>
        <v>0</v>
      </c>
      <c r="AS23" s="91">
        <f t="shared" si="7"/>
        <v>0</v>
      </c>
      <c r="AT23" s="91">
        <f t="shared" si="8"/>
        <v>0</v>
      </c>
      <c r="AU23" s="91">
        <f t="shared" si="9"/>
        <v>0</v>
      </c>
      <c r="AV23" s="91">
        <f t="shared" si="10"/>
        <v>0</v>
      </c>
      <c r="AW23" s="91">
        <f t="shared" si="11"/>
        <v>0</v>
      </c>
      <c r="AX23" s="91">
        <f t="shared" si="12"/>
        <v>0</v>
      </c>
      <c r="AY23" s="91">
        <f t="shared" si="13"/>
        <v>0</v>
      </c>
      <c r="AZ23" s="91">
        <f t="shared" si="15"/>
        <v>0</v>
      </c>
    </row>
    <row r="24" spans="1:52" x14ac:dyDescent="0.25">
      <c r="A24" s="50" t="s">
        <v>98</v>
      </c>
      <c r="B24" s="81">
        <f>'III Plan Rates'!B24</f>
        <v>0</v>
      </c>
      <c r="C24" s="80">
        <f>'III Plan Rates'!D24</f>
        <v>0</v>
      </c>
      <c r="D24" s="82">
        <f>'III Plan Rates'!E24</f>
        <v>0</v>
      </c>
      <c r="E24" s="81">
        <f>'III Plan Rates'!F24</f>
        <v>0</v>
      </c>
      <c r="F24" s="11">
        <f>'III Plan Rates'!G24</f>
        <v>0</v>
      </c>
      <c r="G24" s="11">
        <f>'III Plan Rates'!J24</f>
        <v>0</v>
      </c>
      <c r="H24" s="47"/>
      <c r="I24" s="327"/>
      <c r="J24" s="327"/>
      <c r="K24" s="327"/>
      <c r="L24" s="327"/>
      <c r="M24" s="327"/>
      <c r="N24" s="327"/>
      <c r="O24" s="327"/>
      <c r="P24" s="327"/>
      <c r="Q24" s="327"/>
      <c r="R24" s="79">
        <f t="shared" si="3"/>
        <v>0</v>
      </c>
      <c r="S24" s="28"/>
      <c r="T24" s="28"/>
      <c r="U24" s="90">
        <f>IF(I24&gt;0,'III Plan Rates'!$Z24*'V Consumer Factors'!$M$8,0)</f>
        <v>0</v>
      </c>
      <c r="V24" s="90">
        <f>IF(J24&gt;0,'III Plan Rates'!$Z24*'V Consumer Factors'!$M$9,0)</f>
        <v>0</v>
      </c>
      <c r="W24" s="90">
        <f>IF(K24&gt;0,'III Plan Rates'!$Z24*'V Consumer Factors'!$M$10,0)</f>
        <v>0</v>
      </c>
      <c r="X24" s="90">
        <f>IF(L24&gt;0,'III Plan Rates'!$Z24*'V Consumer Factors'!$M$11,0)</f>
        <v>0</v>
      </c>
      <c r="Y24" s="90">
        <f>IF(M24&gt;0,'III Plan Rates'!$Z24*'V Consumer Factors'!$M$12,0)</f>
        <v>0</v>
      </c>
      <c r="Z24" s="90">
        <f>IF(N24&gt;0,'III Plan Rates'!$Z24*'V Consumer Factors'!$M$13,0)</f>
        <v>0</v>
      </c>
      <c r="AA24" s="90">
        <f>IF(O24&gt;0,'III Plan Rates'!$Z24*'V Consumer Factors'!$M$14,0)</f>
        <v>0</v>
      </c>
      <c r="AB24" s="90">
        <f>IF(P24&gt;0,'III Plan Rates'!$Z24*'V Consumer Factors'!$M$15,0)</f>
        <v>0</v>
      </c>
      <c r="AC24" s="90">
        <f>IF(Q24&gt;0,'III Plan Rates'!$Z24*'V Consumer Factors'!$M$16,0)</f>
        <v>0</v>
      </c>
      <c r="AD24" s="90">
        <f t="shared" si="14"/>
        <v>0</v>
      </c>
      <c r="AE24" s="21"/>
      <c r="AF24" s="89">
        <f>IF(I24&gt;0,'III Plan Rates'!$AA24*'V Consumer Factors'!$N$8,0)</f>
        <v>0</v>
      </c>
      <c r="AG24" s="89">
        <f>IF(J24&gt;0,'III Plan Rates'!$AA24*'V Consumer Factors'!$N$9,0)</f>
        <v>0</v>
      </c>
      <c r="AH24" s="89">
        <f>IF(K24&gt;0,'III Plan Rates'!$AA24*'V Consumer Factors'!$N$10,0)</f>
        <v>0</v>
      </c>
      <c r="AI24" s="89">
        <f>IF(L24&gt;0,'III Plan Rates'!$AA24*'V Consumer Factors'!$N$11,0)</f>
        <v>0</v>
      </c>
      <c r="AJ24" s="89">
        <f>IF(M24&gt;0,'III Plan Rates'!$AA24*'V Consumer Factors'!$N$12,0)</f>
        <v>0</v>
      </c>
      <c r="AK24" s="89">
        <f>IF(N24&gt;0,'III Plan Rates'!$AA24*'V Consumer Factors'!$N$13,0)</f>
        <v>0</v>
      </c>
      <c r="AL24" s="89">
        <f>IF(O24&gt;0,'III Plan Rates'!$AA24*'V Consumer Factors'!$N$14,0)</f>
        <v>0</v>
      </c>
      <c r="AM24" s="89">
        <f>IF(P24&gt;0,'III Plan Rates'!$AA24*'V Consumer Factors'!$N$15,0)</f>
        <v>0</v>
      </c>
      <c r="AN24" s="89">
        <f>IF(Q24&gt;0,'III Plan Rates'!$AA24*'V Consumer Factors'!$N$16,0)</f>
        <v>0</v>
      </c>
      <c r="AO24" s="89">
        <f t="shared" si="16"/>
        <v>0</v>
      </c>
      <c r="AQ24" s="91">
        <f t="shared" si="5"/>
        <v>0</v>
      </c>
      <c r="AR24" s="91">
        <f t="shared" si="6"/>
        <v>0</v>
      </c>
      <c r="AS24" s="91">
        <f t="shared" si="7"/>
        <v>0</v>
      </c>
      <c r="AT24" s="91">
        <f t="shared" si="8"/>
        <v>0</v>
      </c>
      <c r="AU24" s="91">
        <f t="shared" si="9"/>
        <v>0</v>
      </c>
      <c r="AV24" s="91">
        <f t="shared" si="10"/>
        <v>0</v>
      </c>
      <c r="AW24" s="91">
        <f t="shared" si="11"/>
        <v>0</v>
      </c>
      <c r="AX24" s="91">
        <f t="shared" si="12"/>
        <v>0</v>
      </c>
      <c r="AY24" s="91">
        <f t="shared" si="13"/>
        <v>0</v>
      </c>
      <c r="AZ24" s="91">
        <f t="shared" si="15"/>
        <v>0</v>
      </c>
    </row>
    <row r="25" spans="1:52" x14ac:dyDescent="0.25">
      <c r="A25" s="50" t="s">
        <v>99</v>
      </c>
      <c r="B25" s="81">
        <f>'III Plan Rates'!B25</f>
        <v>0</v>
      </c>
      <c r="C25" s="80">
        <f>'III Plan Rates'!D25</f>
        <v>0</v>
      </c>
      <c r="D25" s="82">
        <f>'III Plan Rates'!E25</f>
        <v>0</v>
      </c>
      <c r="E25" s="81">
        <f>'III Plan Rates'!F25</f>
        <v>0</v>
      </c>
      <c r="F25" s="11">
        <f>'III Plan Rates'!G25</f>
        <v>0</v>
      </c>
      <c r="G25" s="11">
        <f>'III Plan Rates'!J25</f>
        <v>0</v>
      </c>
      <c r="H25" s="47"/>
      <c r="I25" s="327"/>
      <c r="J25" s="327"/>
      <c r="K25" s="327"/>
      <c r="L25" s="327"/>
      <c r="M25" s="327"/>
      <c r="N25" s="327"/>
      <c r="O25" s="327"/>
      <c r="P25" s="327"/>
      <c r="Q25" s="327"/>
      <c r="R25" s="79">
        <f t="shared" si="3"/>
        <v>0</v>
      </c>
      <c r="S25" s="28"/>
      <c r="T25" s="28"/>
      <c r="U25" s="90">
        <f>IF(I25&gt;0,'III Plan Rates'!$Z25*'V Consumer Factors'!$M$8,0)</f>
        <v>0</v>
      </c>
      <c r="V25" s="90">
        <f>IF(J25&gt;0,'III Plan Rates'!$Z25*'V Consumer Factors'!$M$9,0)</f>
        <v>0</v>
      </c>
      <c r="W25" s="90">
        <f>IF(K25&gt;0,'III Plan Rates'!$Z25*'V Consumer Factors'!$M$10,0)</f>
        <v>0</v>
      </c>
      <c r="X25" s="90">
        <f>IF(L25&gt;0,'III Plan Rates'!$Z25*'V Consumer Factors'!$M$11,0)</f>
        <v>0</v>
      </c>
      <c r="Y25" s="90">
        <f>IF(M25&gt;0,'III Plan Rates'!$Z25*'V Consumer Factors'!$M$12,0)</f>
        <v>0</v>
      </c>
      <c r="Z25" s="90">
        <f>IF(N25&gt;0,'III Plan Rates'!$Z25*'V Consumer Factors'!$M$13,0)</f>
        <v>0</v>
      </c>
      <c r="AA25" s="90">
        <f>IF(O25&gt;0,'III Plan Rates'!$Z25*'V Consumer Factors'!$M$14,0)</f>
        <v>0</v>
      </c>
      <c r="AB25" s="90">
        <f>IF(P25&gt;0,'III Plan Rates'!$Z25*'V Consumer Factors'!$M$15,0)</f>
        <v>0</v>
      </c>
      <c r="AC25" s="90">
        <f>IF(Q25&gt;0,'III Plan Rates'!$Z25*'V Consumer Factors'!$M$16,0)</f>
        <v>0</v>
      </c>
      <c r="AD25" s="90">
        <f t="shared" si="14"/>
        <v>0</v>
      </c>
      <c r="AE25" s="21"/>
      <c r="AF25" s="89">
        <f>IF(I25&gt;0,'III Plan Rates'!$AA25*'V Consumer Factors'!$N$8,0)</f>
        <v>0</v>
      </c>
      <c r="AG25" s="89">
        <f>IF(J25&gt;0,'III Plan Rates'!$AA25*'V Consumer Factors'!$N$9,0)</f>
        <v>0</v>
      </c>
      <c r="AH25" s="89">
        <f>IF(K25&gt;0,'III Plan Rates'!$AA25*'V Consumer Factors'!$N$10,0)</f>
        <v>0</v>
      </c>
      <c r="AI25" s="89">
        <f>IF(L25&gt;0,'III Plan Rates'!$AA25*'V Consumer Factors'!$N$11,0)</f>
        <v>0</v>
      </c>
      <c r="AJ25" s="89">
        <f>IF(M25&gt;0,'III Plan Rates'!$AA25*'V Consumer Factors'!$N$12,0)</f>
        <v>0</v>
      </c>
      <c r="AK25" s="89">
        <f>IF(N25&gt;0,'III Plan Rates'!$AA25*'V Consumer Factors'!$N$13,0)</f>
        <v>0</v>
      </c>
      <c r="AL25" s="89">
        <f>IF(O25&gt;0,'III Plan Rates'!$AA25*'V Consumer Factors'!$N$14,0)</f>
        <v>0</v>
      </c>
      <c r="AM25" s="89">
        <f>IF(P25&gt;0,'III Plan Rates'!$AA25*'V Consumer Factors'!$N$15,0)</f>
        <v>0</v>
      </c>
      <c r="AN25" s="89">
        <f>IF(Q25&gt;0,'III Plan Rates'!$AA25*'V Consumer Factors'!$N$16,0)</f>
        <v>0</v>
      </c>
      <c r="AO25" s="89">
        <f t="shared" si="16"/>
        <v>0</v>
      </c>
      <c r="AQ25" s="91">
        <f t="shared" si="5"/>
        <v>0</v>
      </c>
      <c r="AR25" s="91">
        <f t="shared" si="6"/>
        <v>0</v>
      </c>
      <c r="AS25" s="91">
        <f t="shared" si="7"/>
        <v>0</v>
      </c>
      <c r="AT25" s="91">
        <f t="shared" si="8"/>
        <v>0</v>
      </c>
      <c r="AU25" s="91">
        <f t="shared" si="9"/>
        <v>0</v>
      </c>
      <c r="AV25" s="91">
        <f t="shared" si="10"/>
        <v>0</v>
      </c>
      <c r="AW25" s="91">
        <f t="shared" si="11"/>
        <v>0</v>
      </c>
      <c r="AX25" s="91">
        <f t="shared" si="12"/>
        <v>0</v>
      </c>
      <c r="AY25" s="91">
        <f t="shared" si="13"/>
        <v>0</v>
      </c>
      <c r="AZ25" s="91">
        <f t="shared" si="15"/>
        <v>0</v>
      </c>
    </row>
    <row r="26" spans="1:52" x14ac:dyDescent="0.25">
      <c r="A26" s="50" t="s">
        <v>100</v>
      </c>
      <c r="B26" s="81">
        <f>'III Plan Rates'!B26</f>
        <v>0</v>
      </c>
      <c r="C26" s="80">
        <f>'III Plan Rates'!D26</f>
        <v>0</v>
      </c>
      <c r="D26" s="82">
        <f>'III Plan Rates'!E26</f>
        <v>0</v>
      </c>
      <c r="E26" s="81">
        <f>'III Plan Rates'!F26</f>
        <v>0</v>
      </c>
      <c r="F26" s="11">
        <f>'III Plan Rates'!G26</f>
        <v>0</v>
      </c>
      <c r="G26" s="11">
        <f>'III Plan Rates'!J26</f>
        <v>0</v>
      </c>
      <c r="H26" s="47"/>
      <c r="I26" s="327"/>
      <c r="J26" s="327"/>
      <c r="K26" s="327"/>
      <c r="L26" s="327"/>
      <c r="M26" s="327"/>
      <c r="N26" s="327"/>
      <c r="O26" s="327"/>
      <c r="P26" s="327"/>
      <c r="Q26" s="327"/>
      <c r="R26" s="79">
        <f t="shared" si="3"/>
        <v>0</v>
      </c>
      <c r="S26" s="28"/>
      <c r="T26" s="28"/>
      <c r="U26" s="90">
        <f>IF(I26&gt;0,'III Plan Rates'!$Z26*'V Consumer Factors'!$M$8,0)</f>
        <v>0</v>
      </c>
      <c r="V26" s="90">
        <f>IF(J26&gt;0,'III Plan Rates'!$Z26*'V Consumer Factors'!$M$9,0)</f>
        <v>0</v>
      </c>
      <c r="W26" s="90">
        <f>IF(K26&gt;0,'III Plan Rates'!$Z26*'V Consumer Factors'!$M$10,0)</f>
        <v>0</v>
      </c>
      <c r="X26" s="90">
        <f>IF(L26&gt;0,'III Plan Rates'!$Z26*'V Consumer Factors'!$M$11,0)</f>
        <v>0</v>
      </c>
      <c r="Y26" s="90">
        <f>IF(M26&gt;0,'III Plan Rates'!$Z26*'V Consumer Factors'!$M$12,0)</f>
        <v>0</v>
      </c>
      <c r="Z26" s="90">
        <f>IF(N26&gt;0,'III Plan Rates'!$Z26*'V Consumer Factors'!$M$13,0)</f>
        <v>0</v>
      </c>
      <c r="AA26" s="90">
        <f>IF(O26&gt;0,'III Plan Rates'!$Z26*'V Consumer Factors'!$M$14,0)</f>
        <v>0</v>
      </c>
      <c r="AB26" s="90">
        <f>IF(P26&gt;0,'III Plan Rates'!$Z26*'V Consumer Factors'!$M$15,0)</f>
        <v>0</v>
      </c>
      <c r="AC26" s="90">
        <f>IF(Q26&gt;0,'III Plan Rates'!$Z26*'V Consumer Factors'!$M$16,0)</f>
        <v>0</v>
      </c>
      <c r="AD26" s="90">
        <f t="shared" si="14"/>
        <v>0</v>
      </c>
      <c r="AE26" s="21"/>
      <c r="AF26" s="89">
        <f>IF(I26&gt;0,'III Plan Rates'!$AA26*'V Consumer Factors'!$N$8,0)</f>
        <v>0</v>
      </c>
      <c r="AG26" s="89">
        <f>IF(J26&gt;0,'III Plan Rates'!$AA26*'V Consumer Factors'!$N$9,0)</f>
        <v>0</v>
      </c>
      <c r="AH26" s="89">
        <f>IF(K26&gt;0,'III Plan Rates'!$AA26*'V Consumer Factors'!$N$10,0)</f>
        <v>0</v>
      </c>
      <c r="AI26" s="89">
        <f>IF(L26&gt;0,'III Plan Rates'!$AA26*'V Consumer Factors'!$N$11,0)</f>
        <v>0</v>
      </c>
      <c r="AJ26" s="89">
        <f>IF(M26&gt;0,'III Plan Rates'!$AA26*'V Consumer Factors'!$N$12,0)</f>
        <v>0</v>
      </c>
      <c r="AK26" s="89">
        <f>IF(N26&gt;0,'III Plan Rates'!$AA26*'V Consumer Factors'!$N$13,0)</f>
        <v>0</v>
      </c>
      <c r="AL26" s="89">
        <f>IF(O26&gt;0,'III Plan Rates'!$AA26*'V Consumer Factors'!$N$14,0)</f>
        <v>0</v>
      </c>
      <c r="AM26" s="89">
        <f>IF(P26&gt;0,'III Plan Rates'!$AA26*'V Consumer Factors'!$N$15,0)</f>
        <v>0</v>
      </c>
      <c r="AN26" s="89">
        <f>IF(Q26&gt;0,'III Plan Rates'!$AA26*'V Consumer Factors'!$N$16,0)</f>
        <v>0</v>
      </c>
      <c r="AO26" s="89">
        <f t="shared" si="16"/>
        <v>0</v>
      </c>
      <c r="AQ26" s="91">
        <f t="shared" si="5"/>
        <v>0</v>
      </c>
      <c r="AR26" s="91">
        <f t="shared" si="6"/>
        <v>0</v>
      </c>
      <c r="AS26" s="91">
        <f t="shared" si="7"/>
        <v>0</v>
      </c>
      <c r="AT26" s="91">
        <f t="shared" si="8"/>
        <v>0</v>
      </c>
      <c r="AU26" s="91">
        <f t="shared" si="9"/>
        <v>0</v>
      </c>
      <c r="AV26" s="91">
        <f t="shared" si="10"/>
        <v>0</v>
      </c>
      <c r="AW26" s="91">
        <f t="shared" si="11"/>
        <v>0</v>
      </c>
      <c r="AX26" s="91">
        <f t="shared" si="12"/>
        <v>0</v>
      </c>
      <c r="AY26" s="91">
        <f t="shared" si="13"/>
        <v>0</v>
      </c>
      <c r="AZ26" s="91">
        <f t="shared" si="15"/>
        <v>0</v>
      </c>
    </row>
    <row r="27" spans="1:52" x14ac:dyDescent="0.25">
      <c r="A27" s="50" t="s">
        <v>101</v>
      </c>
      <c r="B27" s="81">
        <f>'III Plan Rates'!B27</f>
        <v>0</v>
      </c>
      <c r="C27" s="80">
        <f>'III Plan Rates'!D27</f>
        <v>0</v>
      </c>
      <c r="D27" s="82">
        <f>'III Plan Rates'!E27</f>
        <v>0</v>
      </c>
      <c r="E27" s="81">
        <f>'III Plan Rates'!F27</f>
        <v>0</v>
      </c>
      <c r="F27" s="11">
        <f>'III Plan Rates'!G27</f>
        <v>0</v>
      </c>
      <c r="G27" s="11">
        <f>'III Plan Rates'!J27</f>
        <v>0</v>
      </c>
      <c r="H27" s="47"/>
      <c r="I27" s="327"/>
      <c r="J27" s="327"/>
      <c r="K27" s="327"/>
      <c r="L27" s="327"/>
      <c r="M27" s="327"/>
      <c r="N27" s="327"/>
      <c r="O27" s="327"/>
      <c r="P27" s="327"/>
      <c r="Q27" s="327"/>
      <c r="R27" s="79">
        <f t="shared" si="3"/>
        <v>0</v>
      </c>
      <c r="S27" s="28"/>
      <c r="T27" s="28"/>
      <c r="U27" s="90">
        <f>IF(I27&gt;0,'III Plan Rates'!$Z27*'V Consumer Factors'!$M$8,0)</f>
        <v>0</v>
      </c>
      <c r="V27" s="90">
        <f>IF(J27&gt;0,'III Plan Rates'!$Z27*'V Consumer Factors'!$M$9,0)</f>
        <v>0</v>
      </c>
      <c r="W27" s="90">
        <f>IF(K27&gt;0,'III Plan Rates'!$Z27*'V Consumer Factors'!$M$10,0)</f>
        <v>0</v>
      </c>
      <c r="X27" s="90">
        <f>IF(L27&gt;0,'III Plan Rates'!$Z27*'V Consumer Factors'!$M$11,0)</f>
        <v>0</v>
      </c>
      <c r="Y27" s="90">
        <f>IF(M27&gt;0,'III Plan Rates'!$Z27*'V Consumer Factors'!$M$12,0)</f>
        <v>0</v>
      </c>
      <c r="Z27" s="90">
        <f>IF(N27&gt;0,'III Plan Rates'!$Z27*'V Consumer Factors'!$M$13,0)</f>
        <v>0</v>
      </c>
      <c r="AA27" s="90">
        <f>IF(O27&gt;0,'III Plan Rates'!$Z27*'V Consumer Factors'!$M$14,0)</f>
        <v>0</v>
      </c>
      <c r="AB27" s="90">
        <f>IF(P27&gt;0,'III Plan Rates'!$Z27*'V Consumer Factors'!$M$15,0)</f>
        <v>0</v>
      </c>
      <c r="AC27" s="90">
        <f>IF(Q27&gt;0,'III Plan Rates'!$Z27*'V Consumer Factors'!$M$16,0)</f>
        <v>0</v>
      </c>
      <c r="AD27" s="90">
        <f t="shared" si="14"/>
        <v>0</v>
      </c>
      <c r="AE27" s="21"/>
      <c r="AF27" s="89">
        <f>IF(I27&gt;0,'III Plan Rates'!$AA27*'V Consumer Factors'!$N$8,0)</f>
        <v>0</v>
      </c>
      <c r="AG27" s="89">
        <f>IF(J27&gt;0,'III Plan Rates'!$AA27*'V Consumer Factors'!$N$9,0)</f>
        <v>0</v>
      </c>
      <c r="AH27" s="89">
        <f>IF(K27&gt;0,'III Plan Rates'!$AA27*'V Consumer Factors'!$N$10,0)</f>
        <v>0</v>
      </c>
      <c r="AI27" s="89">
        <f>IF(L27&gt;0,'III Plan Rates'!$AA27*'V Consumer Factors'!$N$11,0)</f>
        <v>0</v>
      </c>
      <c r="AJ27" s="89">
        <f>IF(M27&gt;0,'III Plan Rates'!$AA27*'V Consumer Factors'!$N$12,0)</f>
        <v>0</v>
      </c>
      <c r="AK27" s="89">
        <f>IF(N27&gt;0,'III Plan Rates'!$AA27*'V Consumer Factors'!$N$13,0)</f>
        <v>0</v>
      </c>
      <c r="AL27" s="89">
        <f>IF(O27&gt;0,'III Plan Rates'!$AA27*'V Consumer Factors'!$N$14,0)</f>
        <v>0</v>
      </c>
      <c r="AM27" s="89">
        <f>IF(P27&gt;0,'III Plan Rates'!$AA27*'V Consumer Factors'!$N$15,0)</f>
        <v>0</v>
      </c>
      <c r="AN27" s="89">
        <f>IF(Q27&gt;0,'III Plan Rates'!$AA27*'V Consumer Factors'!$N$16,0)</f>
        <v>0</v>
      </c>
      <c r="AO27" s="89">
        <f t="shared" si="16"/>
        <v>0</v>
      </c>
      <c r="AQ27" s="91">
        <f t="shared" si="5"/>
        <v>0</v>
      </c>
      <c r="AR27" s="91">
        <f t="shared" si="6"/>
        <v>0</v>
      </c>
      <c r="AS27" s="91">
        <f t="shared" si="7"/>
        <v>0</v>
      </c>
      <c r="AT27" s="91">
        <f t="shared" si="8"/>
        <v>0</v>
      </c>
      <c r="AU27" s="91">
        <f t="shared" si="9"/>
        <v>0</v>
      </c>
      <c r="AV27" s="91">
        <f t="shared" si="10"/>
        <v>0</v>
      </c>
      <c r="AW27" s="91">
        <f t="shared" si="11"/>
        <v>0</v>
      </c>
      <c r="AX27" s="91">
        <f t="shared" si="12"/>
        <v>0</v>
      </c>
      <c r="AY27" s="91">
        <f t="shared" si="13"/>
        <v>0</v>
      </c>
      <c r="AZ27" s="91">
        <f t="shared" si="15"/>
        <v>0</v>
      </c>
    </row>
    <row r="28" spans="1:52" x14ac:dyDescent="0.25">
      <c r="A28" s="50" t="s">
        <v>102</v>
      </c>
      <c r="B28" s="81">
        <f>'III Plan Rates'!B28</f>
        <v>0</v>
      </c>
      <c r="C28" s="80">
        <f>'III Plan Rates'!D28</f>
        <v>0</v>
      </c>
      <c r="D28" s="82">
        <f>'III Plan Rates'!E28</f>
        <v>0</v>
      </c>
      <c r="E28" s="81">
        <f>'III Plan Rates'!F28</f>
        <v>0</v>
      </c>
      <c r="F28" s="11">
        <f>'III Plan Rates'!G28</f>
        <v>0</v>
      </c>
      <c r="G28" s="11">
        <f>'III Plan Rates'!J28</f>
        <v>0</v>
      </c>
      <c r="H28" s="47"/>
      <c r="I28" s="327"/>
      <c r="J28" s="327"/>
      <c r="K28" s="327"/>
      <c r="L28" s="327"/>
      <c r="M28" s="327"/>
      <c r="N28" s="327"/>
      <c r="O28" s="327"/>
      <c r="P28" s="327"/>
      <c r="Q28" s="327"/>
      <c r="R28" s="79">
        <f t="shared" si="3"/>
        <v>0</v>
      </c>
      <c r="S28" s="28"/>
      <c r="T28" s="28"/>
      <c r="U28" s="90">
        <f>IF(I28&gt;0,'III Plan Rates'!$Z28*'V Consumer Factors'!$M$8,0)</f>
        <v>0</v>
      </c>
      <c r="V28" s="90">
        <f>IF(J28&gt;0,'III Plan Rates'!$Z28*'V Consumer Factors'!$M$9,0)</f>
        <v>0</v>
      </c>
      <c r="W28" s="90">
        <f>IF(K28&gt;0,'III Plan Rates'!$Z28*'V Consumer Factors'!$M$10,0)</f>
        <v>0</v>
      </c>
      <c r="X28" s="90">
        <f>IF(L28&gt;0,'III Plan Rates'!$Z28*'V Consumer Factors'!$M$11,0)</f>
        <v>0</v>
      </c>
      <c r="Y28" s="90">
        <f>IF(M28&gt;0,'III Plan Rates'!$Z28*'V Consumer Factors'!$M$12,0)</f>
        <v>0</v>
      </c>
      <c r="Z28" s="90">
        <f>IF(N28&gt;0,'III Plan Rates'!$Z28*'V Consumer Factors'!$M$13,0)</f>
        <v>0</v>
      </c>
      <c r="AA28" s="90">
        <f>IF(O28&gt;0,'III Plan Rates'!$Z28*'V Consumer Factors'!$M$14,0)</f>
        <v>0</v>
      </c>
      <c r="AB28" s="90">
        <f>IF(P28&gt;0,'III Plan Rates'!$Z28*'V Consumer Factors'!$M$15,0)</f>
        <v>0</v>
      </c>
      <c r="AC28" s="90">
        <f>IF(Q28&gt;0,'III Plan Rates'!$Z28*'V Consumer Factors'!$M$16,0)</f>
        <v>0</v>
      </c>
      <c r="AD28" s="90">
        <f t="shared" si="14"/>
        <v>0</v>
      </c>
      <c r="AE28" s="21"/>
      <c r="AF28" s="89">
        <f>IF(I28&gt;0,'III Plan Rates'!$AA28*'V Consumer Factors'!$N$8,0)</f>
        <v>0</v>
      </c>
      <c r="AG28" s="89">
        <f>IF(J28&gt;0,'III Plan Rates'!$AA28*'V Consumer Factors'!$N$9,0)</f>
        <v>0</v>
      </c>
      <c r="AH28" s="89">
        <f>IF(K28&gt;0,'III Plan Rates'!$AA28*'V Consumer Factors'!$N$10,0)</f>
        <v>0</v>
      </c>
      <c r="AI28" s="89">
        <f>IF(L28&gt;0,'III Plan Rates'!$AA28*'V Consumer Factors'!$N$11,0)</f>
        <v>0</v>
      </c>
      <c r="AJ28" s="89">
        <f>IF(M28&gt;0,'III Plan Rates'!$AA28*'V Consumer Factors'!$N$12,0)</f>
        <v>0</v>
      </c>
      <c r="AK28" s="89">
        <f>IF(N28&gt;0,'III Plan Rates'!$AA28*'V Consumer Factors'!$N$13,0)</f>
        <v>0</v>
      </c>
      <c r="AL28" s="89">
        <f>IF(O28&gt;0,'III Plan Rates'!$AA28*'V Consumer Factors'!$N$14,0)</f>
        <v>0</v>
      </c>
      <c r="AM28" s="89">
        <f>IF(P28&gt;0,'III Plan Rates'!$AA28*'V Consumer Factors'!$N$15,0)</f>
        <v>0</v>
      </c>
      <c r="AN28" s="89">
        <f>IF(Q28&gt;0,'III Plan Rates'!$AA28*'V Consumer Factors'!$N$16,0)</f>
        <v>0</v>
      </c>
      <c r="AO28" s="89">
        <f t="shared" si="16"/>
        <v>0</v>
      </c>
      <c r="AQ28" s="91">
        <f t="shared" si="5"/>
        <v>0</v>
      </c>
      <c r="AR28" s="91">
        <f t="shared" si="6"/>
        <v>0</v>
      </c>
      <c r="AS28" s="91">
        <f t="shared" si="7"/>
        <v>0</v>
      </c>
      <c r="AT28" s="91">
        <f t="shared" si="8"/>
        <v>0</v>
      </c>
      <c r="AU28" s="91">
        <f t="shared" si="9"/>
        <v>0</v>
      </c>
      <c r="AV28" s="91">
        <f t="shared" si="10"/>
        <v>0</v>
      </c>
      <c r="AW28" s="91">
        <f t="shared" si="11"/>
        <v>0</v>
      </c>
      <c r="AX28" s="91">
        <f t="shared" si="12"/>
        <v>0</v>
      </c>
      <c r="AY28" s="91">
        <f t="shared" si="13"/>
        <v>0</v>
      </c>
      <c r="AZ28" s="91">
        <f t="shared" si="15"/>
        <v>0</v>
      </c>
    </row>
    <row r="29" spans="1:52" x14ac:dyDescent="0.25">
      <c r="A29" s="50" t="s">
        <v>103</v>
      </c>
      <c r="B29" s="81">
        <f>'III Plan Rates'!B29</f>
        <v>0</v>
      </c>
      <c r="C29" s="80">
        <f>'III Plan Rates'!D29</f>
        <v>0</v>
      </c>
      <c r="D29" s="82">
        <f>'III Plan Rates'!E29</f>
        <v>0</v>
      </c>
      <c r="E29" s="81">
        <f>'III Plan Rates'!F29</f>
        <v>0</v>
      </c>
      <c r="F29" s="11">
        <f>'III Plan Rates'!G29</f>
        <v>0</v>
      </c>
      <c r="G29" s="11">
        <f>'III Plan Rates'!J29</f>
        <v>0</v>
      </c>
      <c r="H29" s="47"/>
      <c r="I29" s="327"/>
      <c r="J29" s="327"/>
      <c r="K29" s="327"/>
      <c r="L29" s="327"/>
      <c r="M29" s="327"/>
      <c r="N29" s="327"/>
      <c r="O29" s="327"/>
      <c r="P29" s="327"/>
      <c r="Q29" s="327"/>
      <c r="R29" s="79">
        <f>SUM(I29:Q29)</f>
        <v>0</v>
      </c>
      <c r="S29" s="28"/>
      <c r="T29" s="28"/>
      <c r="U29" s="90">
        <f>IF(I29&gt;0,'III Plan Rates'!$Z29*'V Consumer Factors'!$M$8,0)</f>
        <v>0</v>
      </c>
      <c r="V29" s="90">
        <f>IF(J29&gt;0,'III Plan Rates'!$Z29*'V Consumer Factors'!$M$9,0)</f>
        <v>0</v>
      </c>
      <c r="W29" s="90">
        <f>IF(K29&gt;0,'III Plan Rates'!$Z29*'V Consumer Factors'!$M$10,0)</f>
        <v>0</v>
      </c>
      <c r="X29" s="90">
        <f>IF(L29&gt;0,'III Plan Rates'!$Z29*'V Consumer Factors'!$M$11,0)</f>
        <v>0</v>
      </c>
      <c r="Y29" s="90">
        <f>IF(M29&gt;0,'III Plan Rates'!$Z29*'V Consumer Factors'!$M$12,0)</f>
        <v>0</v>
      </c>
      <c r="Z29" s="90">
        <f>IF(N29&gt;0,'III Plan Rates'!$Z29*'V Consumer Factors'!$M$13,0)</f>
        <v>0</v>
      </c>
      <c r="AA29" s="90">
        <f>IF(O29&gt;0,'III Plan Rates'!$Z29*'V Consumer Factors'!$M$14,0)</f>
        <v>0</v>
      </c>
      <c r="AB29" s="90">
        <f>IF(P29&gt;0,'III Plan Rates'!$Z29*'V Consumer Factors'!$M$15,0)</f>
        <v>0</v>
      </c>
      <c r="AC29" s="90">
        <f>IF(Q29&gt;0,'III Plan Rates'!$Z29*'V Consumer Factors'!$M$16,0)</f>
        <v>0</v>
      </c>
      <c r="AD29" s="90">
        <f t="shared" si="14"/>
        <v>0</v>
      </c>
      <c r="AE29" s="21"/>
      <c r="AF29" s="89">
        <f>IF(I29&gt;0,'III Plan Rates'!$AA29*'V Consumer Factors'!$N$8,0)</f>
        <v>0</v>
      </c>
      <c r="AG29" s="89">
        <f>IF(J29&gt;0,'III Plan Rates'!$AA29*'V Consumer Factors'!$N$9,0)</f>
        <v>0</v>
      </c>
      <c r="AH29" s="89">
        <f>IF(K29&gt;0,'III Plan Rates'!$AA29*'V Consumer Factors'!$N$10,0)</f>
        <v>0</v>
      </c>
      <c r="AI29" s="89">
        <f>IF(L29&gt;0,'III Plan Rates'!$AA29*'V Consumer Factors'!$N$11,0)</f>
        <v>0</v>
      </c>
      <c r="AJ29" s="89">
        <f>IF(M29&gt;0,'III Plan Rates'!$AA29*'V Consumer Factors'!$N$12,0)</f>
        <v>0</v>
      </c>
      <c r="AK29" s="89">
        <f>IF(N29&gt;0,'III Plan Rates'!$AA29*'V Consumer Factors'!$N$13,0)</f>
        <v>0</v>
      </c>
      <c r="AL29" s="89">
        <f>IF(O29&gt;0,'III Plan Rates'!$AA29*'V Consumer Factors'!$N$14,0)</f>
        <v>0</v>
      </c>
      <c r="AM29" s="89">
        <f>IF(P29&gt;0,'III Plan Rates'!$AA29*'V Consumer Factors'!$N$15,0)</f>
        <v>0</v>
      </c>
      <c r="AN29" s="89">
        <f>IF(Q29&gt;0,'III Plan Rates'!$AA29*'V Consumer Factors'!$N$16,0)</f>
        <v>0</v>
      </c>
      <c r="AO29" s="89">
        <f t="shared" si="16"/>
        <v>0</v>
      </c>
      <c r="AQ29" s="91">
        <f t="shared" si="5"/>
        <v>0</v>
      </c>
      <c r="AR29" s="91">
        <f t="shared" si="6"/>
        <v>0</v>
      </c>
      <c r="AS29" s="91">
        <f t="shared" si="7"/>
        <v>0</v>
      </c>
      <c r="AT29" s="91">
        <f t="shared" si="8"/>
        <v>0</v>
      </c>
      <c r="AU29" s="91">
        <f t="shared" si="9"/>
        <v>0</v>
      </c>
      <c r="AV29" s="91">
        <f t="shared" si="10"/>
        <v>0</v>
      </c>
      <c r="AW29" s="91">
        <f t="shared" si="11"/>
        <v>0</v>
      </c>
      <c r="AX29" s="91">
        <f t="shared" si="12"/>
        <v>0</v>
      </c>
      <c r="AY29" s="91">
        <f t="shared" si="13"/>
        <v>0</v>
      </c>
      <c r="AZ29" s="91">
        <f t="shared" si="15"/>
        <v>0</v>
      </c>
    </row>
    <row r="30" spans="1:52" x14ac:dyDescent="0.25">
      <c r="A30" s="50" t="s">
        <v>104</v>
      </c>
      <c r="B30" s="81">
        <f>'III Plan Rates'!B30</f>
        <v>0</v>
      </c>
      <c r="C30" s="80">
        <f>'III Plan Rates'!D30</f>
        <v>0</v>
      </c>
      <c r="D30" s="82">
        <f>'III Plan Rates'!E30</f>
        <v>0</v>
      </c>
      <c r="E30" s="81">
        <f>'III Plan Rates'!F30</f>
        <v>0</v>
      </c>
      <c r="F30" s="11">
        <f>'III Plan Rates'!G30</f>
        <v>0</v>
      </c>
      <c r="G30" s="11">
        <f>'III Plan Rates'!J30</f>
        <v>0</v>
      </c>
      <c r="H30" s="47"/>
      <c r="I30" s="327"/>
      <c r="J30" s="327"/>
      <c r="K30" s="327"/>
      <c r="L30" s="327"/>
      <c r="M30" s="327"/>
      <c r="N30" s="327"/>
      <c r="O30" s="327"/>
      <c r="P30" s="327"/>
      <c r="Q30" s="327"/>
      <c r="R30" s="79">
        <f t="shared" si="3"/>
        <v>0</v>
      </c>
      <c r="S30" s="28"/>
      <c r="T30" s="28"/>
      <c r="U30" s="90">
        <f>IF(I30&gt;0,'III Plan Rates'!$Z30*'V Consumer Factors'!$M$8,0)</f>
        <v>0</v>
      </c>
      <c r="V30" s="90">
        <f>IF(J30&gt;0,'III Plan Rates'!$Z30*'V Consumer Factors'!$M$9,0)</f>
        <v>0</v>
      </c>
      <c r="W30" s="90">
        <f>IF(K30&gt;0,'III Plan Rates'!$Z30*'V Consumer Factors'!$M$10,0)</f>
        <v>0</v>
      </c>
      <c r="X30" s="90">
        <f>IF(L30&gt;0,'III Plan Rates'!$Z30*'V Consumer Factors'!$M$11,0)</f>
        <v>0</v>
      </c>
      <c r="Y30" s="90">
        <f>IF(M30&gt;0,'III Plan Rates'!$Z30*'V Consumer Factors'!$M$12,0)</f>
        <v>0</v>
      </c>
      <c r="Z30" s="90">
        <f>IF(N30&gt;0,'III Plan Rates'!$Z30*'V Consumer Factors'!$M$13,0)</f>
        <v>0</v>
      </c>
      <c r="AA30" s="90">
        <f>IF(O30&gt;0,'III Plan Rates'!$Z30*'V Consumer Factors'!$M$14,0)</f>
        <v>0</v>
      </c>
      <c r="AB30" s="90">
        <f>IF(P30&gt;0,'III Plan Rates'!$Z30*'V Consumer Factors'!$M$15,0)</f>
        <v>0</v>
      </c>
      <c r="AC30" s="90">
        <f>IF(Q30&gt;0,'III Plan Rates'!$Z30*'V Consumer Factors'!$M$16,0)</f>
        <v>0</v>
      </c>
      <c r="AD30" s="90">
        <f t="shared" si="14"/>
        <v>0</v>
      </c>
      <c r="AE30" s="21"/>
      <c r="AF30" s="89">
        <f>IF(I30&gt;0,'III Plan Rates'!$AA30*'V Consumer Factors'!$N$8,0)</f>
        <v>0</v>
      </c>
      <c r="AG30" s="89">
        <f>IF(J30&gt;0,'III Plan Rates'!$AA30*'V Consumer Factors'!$N$9,0)</f>
        <v>0</v>
      </c>
      <c r="AH30" s="89">
        <f>IF(K30&gt;0,'III Plan Rates'!$AA30*'V Consumer Factors'!$N$10,0)</f>
        <v>0</v>
      </c>
      <c r="AI30" s="89">
        <f>IF(L30&gt;0,'III Plan Rates'!$AA30*'V Consumer Factors'!$N$11,0)</f>
        <v>0</v>
      </c>
      <c r="AJ30" s="89">
        <f>IF(M30&gt;0,'III Plan Rates'!$AA30*'V Consumer Factors'!$N$12,0)</f>
        <v>0</v>
      </c>
      <c r="AK30" s="89">
        <f>IF(N30&gt;0,'III Plan Rates'!$AA30*'V Consumer Factors'!$N$13,0)</f>
        <v>0</v>
      </c>
      <c r="AL30" s="89">
        <f>IF(O30&gt;0,'III Plan Rates'!$AA30*'V Consumer Factors'!$N$14,0)</f>
        <v>0</v>
      </c>
      <c r="AM30" s="89">
        <f>IF(P30&gt;0,'III Plan Rates'!$AA30*'V Consumer Factors'!$N$15,0)</f>
        <v>0</v>
      </c>
      <c r="AN30" s="89">
        <f>IF(Q30&gt;0,'III Plan Rates'!$AA30*'V Consumer Factors'!$N$16,0)</f>
        <v>0</v>
      </c>
      <c r="AO30" s="89">
        <f t="shared" si="16"/>
        <v>0</v>
      </c>
      <c r="AQ30" s="91">
        <f t="shared" si="5"/>
        <v>0</v>
      </c>
      <c r="AR30" s="91">
        <f t="shared" si="6"/>
        <v>0</v>
      </c>
      <c r="AS30" s="91">
        <f t="shared" si="7"/>
        <v>0</v>
      </c>
      <c r="AT30" s="91">
        <f t="shared" si="8"/>
        <v>0</v>
      </c>
      <c r="AU30" s="91">
        <f t="shared" si="9"/>
        <v>0</v>
      </c>
      <c r="AV30" s="91">
        <f t="shared" si="10"/>
        <v>0</v>
      </c>
      <c r="AW30" s="91">
        <f t="shared" si="11"/>
        <v>0</v>
      </c>
      <c r="AX30" s="91">
        <f t="shared" si="12"/>
        <v>0</v>
      </c>
      <c r="AY30" s="91">
        <f t="shared" si="13"/>
        <v>0</v>
      </c>
      <c r="AZ30" s="91">
        <f t="shared" si="15"/>
        <v>0</v>
      </c>
    </row>
    <row r="31" spans="1:52" x14ac:dyDescent="0.25">
      <c r="A31" s="50" t="s">
        <v>105</v>
      </c>
      <c r="B31" s="81">
        <f>'III Plan Rates'!B31</f>
        <v>0</v>
      </c>
      <c r="C31" s="80">
        <f>'III Plan Rates'!D31</f>
        <v>0</v>
      </c>
      <c r="D31" s="82">
        <f>'III Plan Rates'!E31</f>
        <v>0</v>
      </c>
      <c r="E31" s="81">
        <f>'III Plan Rates'!F31</f>
        <v>0</v>
      </c>
      <c r="F31" s="11">
        <f>'III Plan Rates'!G31</f>
        <v>0</v>
      </c>
      <c r="G31" s="11">
        <f>'III Plan Rates'!J31</f>
        <v>0</v>
      </c>
      <c r="H31" s="47"/>
      <c r="I31" s="327"/>
      <c r="J31" s="327"/>
      <c r="K31" s="327"/>
      <c r="L31" s="327"/>
      <c r="M31" s="327"/>
      <c r="N31" s="327"/>
      <c r="O31" s="327"/>
      <c r="P31" s="327"/>
      <c r="Q31" s="327"/>
      <c r="R31" s="79">
        <f t="shared" si="3"/>
        <v>0</v>
      </c>
      <c r="S31" s="28"/>
      <c r="T31" s="28"/>
      <c r="U31" s="90">
        <f>IF(I31&gt;0,'III Plan Rates'!$Z31*'V Consumer Factors'!$M$8,0)</f>
        <v>0</v>
      </c>
      <c r="V31" s="90">
        <f>IF(J31&gt;0,'III Plan Rates'!$Z31*'V Consumer Factors'!$M$9,0)</f>
        <v>0</v>
      </c>
      <c r="W31" s="90">
        <f>IF(K31&gt;0,'III Plan Rates'!$Z31*'V Consumer Factors'!$M$10,0)</f>
        <v>0</v>
      </c>
      <c r="X31" s="90">
        <f>IF(L31&gt;0,'III Plan Rates'!$Z31*'V Consumer Factors'!$M$11,0)</f>
        <v>0</v>
      </c>
      <c r="Y31" s="90">
        <f>IF(M31&gt;0,'III Plan Rates'!$Z31*'V Consumer Factors'!$M$12,0)</f>
        <v>0</v>
      </c>
      <c r="Z31" s="90">
        <f>IF(N31&gt;0,'III Plan Rates'!$Z31*'V Consumer Factors'!$M$13,0)</f>
        <v>0</v>
      </c>
      <c r="AA31" s="90">
        <f>IF(O31&gt;0,'III Plan Rates'!$Z31*'V Consumer Factors'!$M$14,0)</f>
        <v>0</v>
      </c>
      <c r="AB31" s="90">
        <f>IF(P31&gt;0,'III Plan Rates'!$Z31*'V Consumer Factors'!$M$15,0)</f>
        <v>0</v>
      </c>
      <c r="AC31" s="90">
        <f>IF(Q31&gt;0,'III Plan Rates'!$Z31*'V Consumer Factors'!$M$16,0)</f>
        <v>0</v>
      </c>
      <c r="AD31" s="90">
        <f t="shared" si="14"/>
        <v>0</v>
      </c>
      <c r="AE31" s="21"/>
      <c r="AF31" s="89">
        <f>IF(I31&gt;0,'III Plan Rates'!$AA31*'V Consumer Factors'!$N$8,0)</f>
        <v>0</v>
      </c>
      <c r="AG31" s="89">
        <f>IF(J31&gt;0,'III Plan Rates'!$AA31*'V Consumer Factors'!$N$9,0)</f>
        <v>0</v>
      </c>
      <c r="AH31" s="89">
        <f>IF(K31&gt;0,'III Plan Rates'!$AA31*'V Consumer Factors'!$N$10,0)</f>
        <v>0</v>
      </c>
      <c r="AI31" s="89">
        <f>IF(L31&gt;0,'III Plan Rates'!$AA31*'V Consumer Factors'!$N$11,0)</f>
        <v>0</v>
      </c>
      <c r="AJ31" s="89">
        <f>IF(M31&gt;0,'III Plan Rates'!$AA31*'V Consumer Factors'!$N$12,0)</f>
        <v>0</v>
      </c>
      <c r="AK31" s="89">
        <f>IF(N31&gt;0,'III Plan Rates'!$AA31*'V Consumer Factors'!$N$13,0)</f>
        <v>0</v>
      </c>
      <c r="AL31" s="89">
        <f>IF(O31&gt;0,'III Plan Rates'!$AA31*'V Consumer Factors'!$N$14,0)</f>
        <v>0</v>
      </c>
      <c r="AM31" s="89">
        <f>IF(P31&gt;0,'III Plan Rates'!$AA31*'V Consumer Factors'!$N$15,0)</f>
        <v>0</v>
      </c>
      <c r="AN31" s="89">
        <f>IF(Q31&gt;0,'III Plan Rates'!$AA31*'V Consumer Factors'!$N$16,0)</f>
        <v>0</v>
      </c>
      <c r="AO31" s="89">
        <f t="shared" si="16"/>
        <v>0</v>
      </c>
      <c r="AQ31" s="91">
        <f t="shared" si="5"/>
        <v>0</v>
      </c>
      <c r="AR31" s="91">
        <f t="shared" si="6"/>
        <v>0</v>
      </c>
      <c r="AS31" s="91">
        <f t="shared" si="7"/>
        <v>0</v>
      </c>
      <c r="AT31" s="91">
        <f t="shared" si="8"/>
        <v>0</v>
      </c>
      <c r="AU31" s="91">
        <f t="shared" si="9"/>
        <v>0</v>
      </c>
      <c r="AV31" s="91">
        <f t="shared" si="10"/>
        <v>0</v>
      </c>
      <c r="AW31" s="91">
        <f t="shared" si="11"/>
        <v>0</v>
      </c>
      <c r="AX31" s="91">
        <f t="shared" si="12"/>
        <v>0</v>
      </c>
      <c r="AY31" s="91">
        <f t="shared" si="13"/>
        <v>0</v>
      </c>
      <c r="AZ31" s="91">
        <f t="shared" si="15"/>
        <v>0</v>
      </c>
    </row>
    <row r="32" spans="1:52" x14ac:dyDescent="0.25">
      <c r="A32" s="50" t="s">
        <v>106</v>
      </c>
      <c r="B32" s="81">
        <f>'III Plan Rates'!B32</f>
        <v>0</v>
      </c>
      <c r="C32" s="80">
        <f>'III Plan Rates'!D32</f>
        <v>0</v>
      </c>
      <c r="D32" s="82">
        <f>'III Plan Rates'!E32</f>
        <v>0</v>
      </c>
      <c r="E32" s="81">
        <f>'III Plan Rates'!F32</f>
        <v>0</v>
      </c>
      <c r="F32" s="11">
        <f>'III Plan Rates'!G32</f>
        <v>0</v>
      </c>
      <c r="G32" s="11">
        <f>'III Plan Rates'!J32</f>
        <v>0</v>
      </c>
      <c r="H32" s="47"/>
      <c r="I32" s="327"/>
      <c r="J32" s="327"/>
      <c r="K32" s="327"/>
      <c r="L32" s="327"/>
      <c r="M32" s="327"/>
      <c r="N32" s="327"/>
      <c r="O32" s="327"/>
      <c r="P32" s="327"/>
      <c r="Q32" s="327"/>
      <c r="R32" s="79">
        <f t="shared" si="3"/>
        <v>0</v>
      </c>
      <c r="S32" s="28"/>
      <c r="T32" s="28"/>
      <c r="U32" s="90">
        <f>IF(I32&gt;0,'III Plan Rates'!$Z32*'V Consumer Factors'!$M$8,0)</f>
        <v>0</v>
      </c>
      <c r="V32" s="90">
        <f>IF(J32&gt;0,'III Plan Rates'!$Z32*'V Consumer Factors'!$M$9,0)</f>
        <v>0</v>
      </c>
      <c r="W32" s="90">
        <f>IF(K32&gt;0,'III Plan Rates'!$Z32*'V Consumer Factors'!$M$10,0)</f>
        <v>0</v>
      </c>
      <c r="X32" s="90">
        <f>IF(L32&gt;0,'III Plan Rates'!$Z32*'V Consumer Factors'!$M$11,0)</f>
        <v>0</v>
      </c>
      <c r="Y32" s="90">
        <f>IF(M32&gt;0,'III Plan Rates'!$Z32*'V Consumer Factors'!$M$12,0)</f>
        <v>0</v>
      </c>
      <c r="Z32" s="90">
        <f>IF(N32&gt;0,'III Plan Rates'!$Z32*'V Consumer Factors'!$M$13,0)</f>
        <v>0</v>
      </c>
      <c r="AA32" s="90">
        <f>IF(O32&gt;0,'III Plan Rates'!$Z32*'V Consumer Factors'!$M$14,0)</f>
        <v>0</v>
      </c>
      <c r="AB32" s="90">
        <f>IF(P32&gt;0,'III Plan Rates'!$Z32*'V Consumer Factors'!$M$15,0)</f>
        <v>0</v>
      </c>
      <c r="AC32" s="90">
        <f>IF(Q32&gt;0,'III Plan Rates'!$Z32*'V Consumer Factors'!$M$16,0)</f>
        <v>0</v>
      </c>
      <c r="AD32" s="90">
        <f t="shared" si="14"/>
        <v>0</v>
      </c>
      <c r="AE32" s="21"/>
      <c r="AF32" s="89">
        <f>IF(I32&gt;0,'III Plan Rates'!$AA32*'V Consumer Factors'!$N$8,0)</f>
        <v>0</v>
      </c>
      <c r="AG32" s="89">
        <f>IF(J32&gt;0,'III Plan Rates'!$AA32*'V Consumer Factors'!$N$9,0)</f>
        <v>0</v>
      </c>
      <c r="AH32" s="89">
        <f>IF(K32&gt;0,'III Plan Rates'!$AA32*'V Consumer Factors'!$N$10,0)</f>
        <v>0</v>
      </c>
      <c r="AI32" s="89">
        <f>IF(L32&gt;0,'III Plan Rates'!$AA32*'V Consumer Factors'!$N$11,0)</f>
        <v>0</v>
      </c>
      <c r="AJ32" s="89">
        <f>IF(M32&gt;0,'III Plan Rates'!$AA32*'V Consumer Factors'!$N$12,0)</f>
        <v>0</v>
      </c>
      <c r="AK32" s="89">
        <f>IF(N32&gt;0,'III Plan Rates'!$AA32*'V Consumer Factors'!$N$13,0)</f>
        <v>0</v>
      </c>
      <c r="AL32" s="89">
        <f>IF(O32&gt;0,'III Plan Rates'!$AA32*'V Consumer Factors'!$N$14,0)</f>
        <v>0</v>
      </c>
      <c r="AM32" s="89">
        <f>IF(P32&gt;0,'III Plan Rates'!$AA32*'V Consumer Factors'!$N$15,0)</f>
        <v>0</v>
      </c>
      <c r="AN32" s="89">
        <f>IF(Q32&gt;0,'III Plan Rates'!$AA32*'V Consumer Factors'!$N$16,0)</f>
        <v>0</v>
      </c>
      <c r="AO32" s="89">
        <f t="shared" si="16"/>
        <v>0</v>
      </c>
      <c r="AQ32" s="91">
        <f t="shared" si="5"/>
        <v>0</v>
      </c>
      <c r="AR32" s="91">
        <f t="shared" si="6"/>
        <v>0</v>
      </c>
      <c r="AS32" s="91">
        <f t="shared" si="7"/>
        <v>0</v>
      </c>
      <c r="AT32" s="91">
        <f t="shared" si="8"/>
        <v>0</v>
      </c>
      <c r="AU32" s="91">
        <f t="shared" si="9"/>
        <v>0</v>
      </c>
      <c r="AV32" s="91">
        <f t="shared" si="10"/>
        <v>0</v>
      </c>
      <c r="AW32" s="91">
        <f t="shared" si="11"/>
        <v>0</v>
      </c>
      <c r="AX32" s="91">
        <f t="shared" si="12"/>
        <v>0</v>
      </c>
      <c r="AY32" s="91">
        <f t="shared" si="13"/>
        <v>0</v>
      </c>
      <c r="AZ32" s="91">
        <f t="shared" si="15"/>
        <v>0</v>
      </c>
    </row>
    <row r="33" spans="1:52" x14ac:dyDescent="0.25">
      <c r="A33" s="50" t="s">
        <v>107</v>
      </c>
      <c r="B33" s="81">
        <f>'III Plan Rates'!B33</f>
        <v>0</v>
      </c>
      <c r="C33" s="80">
        <f>'III Plan Rates'!D33</f>
        <v>0</v>
      </c>
      <c r="D33" s="82">
        <f>'III Plan Rates'!E33</f>
        <v>0</v>
      </c>
      <c r="E33" s="81">
        <f>'III Plan Rates'!F33</f>
        <v>0</v>
      </c>
      <c r="F33" s="11">
        <f>'III Plan Rates'!G33</f>
        <v>0</v>
      </c>
      <c r="G33" s="11">
        <f>'III Plan Rates'!J33</f>
        <v>0</v>
      </c>
      <c r="H33" s="47"/>
      <c r="I33" s="327"/>
      <c r="J33" s="327"/>
      <c r="K33" s="327"/>
      <c r="L33" s="327"/>
      <c r="M33" s="327"/>
      <c r="N33" s="327"/>
      <c r="O33" s="327"/>
      <c r="P33" s="327"/>
      <c r="Q33" s="327"/>
      <c r="R33" s="79">
        <f t="shared" si="3"/>
        <v>0</v>
      </c>
      <c r="S33" s="28"/>
      <c r="T33" s="28"/>
      <c r="U33" s="90">
        <f>IF(I33&gt;0,'III Plan Rates'!$Z33*'V Consumer Factors'!$M$8,0)</f>
        <v>0</v>
      </c>
      <c r="V33" s="90">
        <f>IF(J33&gt;0,'III Plan Rates'!$Z33*'V Consumer Factors'!$M$9,0)</f>
        <v>0</v>
      </c>
      <c r="W33" s="90">
        <f>IF(K33&gt;0,'III Plan Rates'!$Z33*'V Consumer Factors'!$M$10,0)</f>
        <v>0</v>
      </c>
      <c r="X33" s="90">
        <f>IF(L33&gt;0,'III Plan Rates'!$Z33*'V Consumer Factors'!$M$11,0)</f>
        <v>0</v>
      </c>
      <c r="Y33" s="90">
        <f>IF(M33&gt;0,'III Plan Rates'!$Z33*'V Consumer Factors'!$M$12,0)</f>
        <v>0</v>
      </c>
      <c r="Z33" s="90">
        <f>IF(N33&gt;0,'III Plan Rates'!$Z33*'V Consumer Factors'!$M$13,0)</f>
        <v>0</v>
      </c>
      <c r="AA33" s="90">
        <f>IF(O33&gt;0,'III Plan Rates'!$Z33*'V Consumer Factors'!$M$14,0)</f>
        <v>0</v>
      </c>
      <c r="AB33" s="90">
        <f>IF(P33&gt;0,'III Plan Rates'!$Z33*'V Consumer Factors'!$M$15,0)</f>
        <v>0</v>
      </c>
      <c r="AC33" s="90">
        <f>IF(Q33&gt;0,'III Plan Rates'!$Z33*'V Consumer Factors'!$M$16,0)</f>
        <v>0</v>
      </c>
      <c r="AD33" s="90">
        <f t="shared" si="14"/>
        <v>0</v>
      </c>
      <c r="AE33" s="21"/>
      <c r="AF33" s="89">
        <f>IF(I33&gt;0,'III Plan Rates'!$AA33*'V Consumer Factors'!$N$8,0)</f>
        <v>0</v>
      </c>
      <c r="AG33" s="89">
        <f>IF(J33&gt;0,'III Plan Rates'!$AA33*'V Consumer Factors'!$N$9,0)</f>
        <v>0</v>
      </c>
      <c r="AH33" s="89">
        <f>IF(K33&gt;0,'III Plan Rates'!$AA33*'V Consumer Factors'!$N$10,0)</f>
        <v>0</v>
      </c>
      <c r="AI33" s="89">
        <f>IF(L33&gt;0,'III Plan Rates'!$AA33*'V Consumer Factors'!$N$11,0)</f>
        <v>0</v>
      </c>
      <c r="AJ33" s="89">
        <f>IF(M33&gt;0,'III Plan Rates'!$AA33*'V Consumer Factors'!$N$12,0)</f>
        <v>0</v>
      </c>
      <c r="AK33" s="89">
        <f>IF(N33&gt;0,'III Plan Rates'!$AA33*'V Consumer Factors'!$N$13,0)</f>
        <v>0</v>
      </c>
      <c r="AL33" s="89">
        <f>IF(O33&gt;0,'III Plan Rates'!$AA33*'V Consumer Factors'!$N$14,0)</f>
        <v>0</v>
      </c>
      <c r="AM33" s="89">
        <f>IF(P33&gt;0,'III Plan Rates'!$AA33*'V Consumer Factors'!$N$15,0)</f>
        <v>0</v>
      </c>
      <c r="AN33" s="89">
        <f>IF(Q33&gt;0,'III Plan Rates'!$AA33*'V Consumer Factors'!$N$16,0)</f>
        <v>0</v>
      </c>
      <c r="AO33" s="89">
        <f t="shared" si="16"/>
        <v>0</v>
      </c>
      <c r="AQ33" s="91">
        <f t="shared" si="5"/>
        <v>0</v>
      </c>
      <c r="AR33" s="91">
        <f t="shared" si="6"/>
        <v>0</v>
      </c>
      <c r="AS33" s="91">
        <f t="shared" si="7"/>
        <v>0</v>
      </c>
      <c r="AT33" s="91">
        <f t="shared" si="8"/>
        <v>0</v>
      </c>
      <c r="AU33" s="91">
        <f t="shared" si="9"/>
        <v>0</v>
      </c>
      <c r="AV33" s="91">
        <f t="shared" si="10"/>
        <v>0</v>
      </c>
      <c r="AW33" s="91">
        <f t="shared" si="11"/>
        <v>0</v>
      </c>
      <c r="AX33" s="91">
        <f t="shared" si="12"/>
        <v>0</v>
      </c>
      <c r="AY33" s="91">
        <f t="shared" si="13"/>
        <v>0</v>
      </c>
      <c r="AZ33" s="91">
        <f t="shared" si="15"/>
        <v>0</v>
      </c>
    </row>
    <row r="34" spans="1:52" x14ac:dyDescent="0.25">
      <c r="A34" s="50" t="s">
        <v>108</v>
      </c>
      <c r="B34" s="81">
        <f>'III Plan Rates'!B34</f>
        <v>0</v>
      </c>
      <c r="C34" s="80">
        <f>'III Plan Rates'!D34</f>
        <v>0</v>
      </c>
      <c r="D34" s="82">
        <f>'III Plan Rates'!E34</f>
        <v>0</v>
      </c>
      <c r="E34" s="81">
        <f>'III Plan Rates'!F34</f>
        <v>0</v>
      </c>
      <c r="F34" s="11">
        <f>'III Plan Rates'!G34</f>
        <v>0</v>
      </c>
      <c r="G34" s="11">
        <f>'III Plan Rates'!J34</f>
        <v>0</v>
      </c>
      <c r="H34" s="47"/>
      <c r="I34" s="327"/>
      <c r="J34" s="327"/>
      <c r="K34" s="327"/>
      <c r="L34" s="327"/>
      <c r="M34" s="327"/>
      <c r="N34" s="327"/>
      <c r="O34" s="327"/>
      <c r="P34" s="327"/>
      <c r="Q34" s="327"/>
      <c r="R34" s="79">
        <f t="shared" si="3"/>
        <v>0</v>
      </c>
      <c r="S34" s="28"/>
      <c r="T34" s="28"/>
      <c r="U34" s="90">
        <f>IF(I34&gt;0,'III Plan Rates'!$Z34*'V Consumer Factors'!$M$8,0)</f>
        <v>0</v>
      </c>
      <c r="V34" s="90">
        <f>IF(J34&gt;0,'III Plan Rates'!$Z34*'V Consumer Factors'!$M$9,0)</f>
        <v>0</v>
      </c>
      <c r="W34" s="90">
        <f>IF(K34&gt;0,'III Plan Rates'!$Z34*'V Consumer Factors'!$M$10,0)</f>
        <v>0</v>
      </c>
      <c r="X34" s="90">
        <f>IF(L34&gt;0,'III Plan Rates'!$Z34*'V Consumer Factors'!$M$11,0)</f>
        <v>0</v>
      </c>
      <c r="Y34" s="90">
        <f>IF(M34&gt;0,'III Plan Rates'!$Z34*'V Consumer Factors'!$M$12,0)</f>
        <v>0</v>
      </c>
      <c r="Z34" s="90">
        <f>IF(N34&gt;0,'III Plan Rates'!$Z34*'V Consumer Factors'!$M$13,0)</f>
        <v>0</v>
      </c>
      <c r="AA34" s="90">
        <f>IF(O34&gt;0,'III Plan Rates'!$Z34*'V Consumer Factors'!$M$14,0)</f>
        <v>0</v>
      </c>
      <c r="AB34" s="90">
        <f>IF(P34&gt;0,'III Plan Rates'!$Z34*'V Consumer Factors'!$M$15,0)</f>
        <v>0</v>
      </c>
      <c r="AC34" s="90">
        <f>IF(Q34&gt;0,'III Plan Rates'!$Z34*'V Consumer Factors'!$M$16,0)</f>
        <v>0</v>
      </c>
      <c r="AD34" s="90">
        <f t="shared" si="14"/>
        <v>0</v>
      </c>
      <c r="AE34" s="21"/>
      <c r="AF34" s="89">
        <f>IF(I34&gt;0,'III Plan Rates'!$AA34*'V Consumer Factors'!$N$8,0)</f>
        <v>0</v>
      </c>
      <c r="AG34" s="89">
        <f>IF(J34&gt;0,'III Plan Rates'!$AA34*'V Consumer Factors'!$N$9,0)</f>
        <v>0</v>
      </c>
      <c r="AH34" s="89">
        <f>IF(K34&gt;0,'III Plan Rates'!$AA34*'V Consumer Factors'!$N$10,0)</f>
        <v>0</v>
      </c>
      <c r="AI34" s="89">
        <f>IF(L34&gt;0,'III Plan Rates'!$AA34*'V Consumer Factors'!$N$11,0)</f>
        <v>0</v>
      </c>
      <c r="AJ34" s="89">
        <f>IF(M34&gt;0,'III Plan Rates'!$AA34*'V Consumer Factors'!$N$12,0)</f>
        <v>0</v>
      </c>
      <c r="AK34" s="89">
        <f>IF(N34&gt;0,'III Plan Rates'!$AA34*'V Consumer Factors'!$N$13,0)</f>
        <v>0</v>
      </c>
      <c r="AL34" s="89">
        <f>IF(O34&gt;0,'III Plan Rates'!$AA34*'V Consumer Factors'!$N$14,0)</f>
        <v>0</v>
      </c>
      <c r="AM34" s="89">
        <f>IF(P34&gt;0,'III Plan Rates'!$AA34*'V Consumer Factors'!$N$15,0)</f>
        <v>0</v>
      </c>
      <c r="AN34" s="89">
        <f>IF(Q34&gt;0,'III Plan Rates'!$AA34*'V Consumer Factors'!$N$16,0)</f>
        <v>0</v>
      </c>
      <c r="AO34" s="89">
        <f t="shared" si="16"/>
        <v>0</v>
      </c>
      <c r="AQ34" s="91">
        <f t="shared" si="5"/>
        <v>0</v>
      </c>
      <c r="AR34" s="91">
        <f t="shared" si="6"/>
        <v>0</v>
      </c>
      <c r="AS34" s="91">
        <f t="shared" si="7"/>
        <v>0</v>
      </c>
      <c r="AT34" s="91">
        <f t="shared" si="8"/>
        <v>0</v>
      </c>
      <c r="AU34" s="91">
        <f t="shared" si="9"/>
        <v>0</v>
      </c>
      <c r="AV34" s="91">
        <f t="shared" si="10"/>
        <v>0</v>
      </c>
      <c r="AW34" s="91">
        <f t="shared" si="11"/>
        <v>0</v>
      </c>
      <c r="AX34" s="91">
        <f t="shared" si="12"/>
        <v>0</v>
      </c>
      <c r="AY34" s="91">
        <f t="shared" si="13"/>
        <v>0</v>
      </c>
      <c r="AZ34" s="91">
        <f t="shared" si="15"/>
        <v>0</v>
      </c>
    </row>
    <row r="35" spans="1:52" x14ac:dyDescent="0.25">
      <c r="A35" s="50" t="s">
        <v>109</v>
      </c>
      <c r="B35" s="81">
        <f>'III Plan Rates'!B35</f>
        <v>0</v>
      </c>
      <c r="C35" s="80">
        <f>'III Plan Rates'!D35</f>
        <v>0</v>
      </c>
      <c r="D35" s="82">
        <f>'III Plan Rates'!E35</f>
        <v>0</v>
      </c>
      <c r="E35" s="81">
        <f>'III Plan Rates'!F35</f>
        <v>0</v>
      </c>
      <c r="F35" s="11">
        <f>'III Plan Rates'!G35</f>
        <v>0</v>
      </c>
      <c r="G35" s="11">
        <f>'III Plan Rates'!J35</f>
        <v>0</v>
      </c>
      <c r="H35" s="47"/>
      <c r="I35" s="327"/>
      <c r="J35" s="327"/>
      <c r="K35" s="327"/>
      <c r="L35" s="327"/>
      <c r="M35" s="327"/>
      <c r="N35" s="327"/>
      <c r="O35" s="327"/>
      <c r="P35" s="327"/>
      <c r="Q35" s="327"/>
      <c r="R35" s="79">
        <f t="shared" si="3"/>
        <v>0</v>
      </c>
      <c r="S35" s="28"/>
      <c r="T35" s="28"/>
      <c r="U35" s="90">
        <f>IF(I35&gt;0,'III Plan Rates'!$Z35*'V Consumer Factors'!$M$8,0)</f>
        <v>0</v>
      </c>
      <c r="V35" s="90">
        <f>IF(J35&gt;0,'III Plan Rates'!$Z35*'V Consumer Factors'!$M$9,0)</f>
        <v>0</v>
      </c>
      <c r="W35" s="90">
        <f>IF(K35&gt;0,'III Plan Rates'!$Z35*'V Consumer Factors'!$M$10,0)</f>
        <v>0</v>
      </c>
      <c r="X35" s="90">
        <f>IF(L35&gt;0,'III Plan Rates'!$Z35*'V Consumer Factors'!$M$11,0)</f>
        <v>0</v>
      </c>
      <c r="Y35" s="90">
        <f>IF(M35&gt;0,'III Plan Rates'!$Z35*'V Consumer Factors'!$M$12,0)</f>
        <v>0</v>
      </c>
      <c r="Z35" s="90">
        <f>IF(N35&gt;0,'III Plan Rates'!$Z35*'V Consumer Factors'!$M$13,0)</f>
        <v>0</v>
      </c>
      <c r="AA35" s="90">
        <f>IF(O35&gt;0,'III Plan Rates'!$Z35*'V Consumer Factors'!$M$14,0)</f>
        <v>0</v>
      </c>
      <c r="AB35" s="90">
        <f>IF(P35&gt;0,'III Plan Rates'!$Z35*'V Consumer Factors'!$M$15,0)</f>
        <v>0</v>
      </c>
      <c r="AC35" s="90">
        <f>IF(Q35&gt;0,'III Plan Rates'!$Z35*'V Consumer Factors'!$M$16,0)</f>
        <v>0</v>
      </c>
      <c r="AD35" s="90">
        <f t="shared" si="14"/>
        <v>0</v>
      </c>
      <c r="AE35" s="21"/>
      <c r="AF35" s="89">
        <f>IF(I35&gt;0,'III Plan Rates'!$AA35*'V Consumer Factors'!$N$8,0)</f>
        <v>0</v>
      </c>
      <c r="AG35" s="89">
        <f>IF(J35&gt;0,'III Plan Rates'!$AA35*'V Consumer Factors'!$N$9,0)</f>
        <v>0</v>
      </c>
      <c r="AH35" s="89">
        <f>IF(K35&gt;0,'III Plan Rates'!$AA35*'V Consumer Factors'!$N$10,0)</f>
        <v>0</v>
      </c>
      <c r="AI35" s="89">
        <f>IF(L35&gt;0,'III Plan Rates'!$AA35*'V Consumer Factors'!$N$11,0)</f>
        <v>0</v>
      </c>
      <c r="AJ35" s="89">
        <f>IF(M35&gt;0,'III Plan Rates'!$AA35*'V Consumer Factors'!$N$12,0)</f>
        <v>0</v>
      </c>
      <c r="AK35" s="89">
        <f>IF(N35&gt;0,'III Plan Rates'!$AA35*'V Consumer Factors'!$N$13,0)</f>
        <v>0</v>
      </c>
      <c r="AL35" s="89">
        <f>IF(O35&gt;0,'III Plan Rates'!$AA35*'V Consumer Factors'!$N$14,0)</f>
        <v>0</v>
      </c>
      <c r="AM35" s="89">
        <f>IF(P35&gt;0,'III Plan Rates'!$AA35*'V Consumer Factors'!$N$15,0)</f>
        <v>0</v>
      </c>
      <c r="AN35" s="89">
        <f>IF(Q35&gt;0,'III Plan Rates'!$AA35*'V Consumer Factors'!$N$16,0)</f>
        <v>0</v>
      </c>
      <c r="AO35" s="89">
        <f t="shared" si="16"/>
        <v>0</v>
      </c>
      <c r="AQ35" s="91">
        <f t="shared" si="5"/>
        <v>0</v>
      </c>
      <c r="AR35" s="91">
        <f t="shared" si="6"/>
        <v>0</v>
      </c>
      <c r="AS35" s="91">
        <f t="shared" si="7"/>
        <v>0</v>
      </c>
      <c r="AT35" s="91">
        <f t="shared" si="8"/>
        <v>0</v>
      </c>
      <c r="AU35" s="91">
        <f t="shared" si="9"/>
        <v>0</v>
      </c>
      <c r="AV35" s="91">
        <f t="shared" si="10"/>
        <v>0</v>
      </c>
      <c r="AW35" s="91">
        <f t="shared" si="11"/>
        <v>0</v>
      </c>
      <c r="AX35" s="91">
        <f t="shared" si="12"/>
        <v>0</v>
      </c>
      <c r="AY35" s="91">
        <f t="shared" si="13"/>
        <v>0</v>
      </c>
      <c r="AZ35" s="91">
        <f t="shared" si="15"/>
        <v>0</v>
      </c>
    </row>
    <row r="36" spans="1:52" x14ac:dyDescent="0.25">
      <c r="A36" s="50" t="s">
        <v>110</v>
      </c>
      <c r="B36" s="81">
        <f>'III Plan Rates'!B36</f>
        <v>0</v>
      </c>
      <c r="C36" s="80">
        <f>'III Plan Rates'!D36</f>
        <v>0</v>
      </c>
      <c r="D36" s="82">
        <f>'III Plan Rates'!E36</f>
        <v>0</v>
      </c>
      <c r="E36" s="81">
        <f>'III Plan Rates'!F36</f>
        <v>0</v>
      </c>
      <c r="F36" s="11">
        <f>'III Plan Rates'!G36</f>
        <v>0</v>
      </c>
      <c r="G36" s="11">
        <f>'III Plan Rates'!J36</f>
        <v>0</v>
      </c>
      <c r="H36" s="47"/>
      <c r="I36" s="327"/>
      <c r="J36" s="327"/>
      <c r="K36" s="327"/>
      <c r="L36" s="327"/>
      <c r="M36" s="327"/>
      <c r="N36" s="327"/>
      <c r="O36" s="327"/>
      <c r="P36" s="327"/>
      <c r="Q36" s="327"/>
      <c r="R36" s="79">
        <f t="shared" si="3"/>
        <v>0</v>
      </c>
      <c r="S36" s="28"/>
      <c r="T36" s="28"/>
      <c r="U36" s="90">
        <f>IF(I36&gt;0,'III Plan Rates'!$Z36*'V Consumer Factors'!$M$8,0)</f>
        <v>0</v>
      </c>
      <c r="V36" s="90">
        <f>IF(J36&gt;0,'III Plan Rates'!$Z36*'V Consumer Factors'!$M$9,0)</f>
        <v>0</v>
      </c>
      <c r="W36" s="90">
        <f>IF(K36&gt;0,'III Plan Rates'!$Z36*'V Consumer Factors'!$M$10,0)</f>
        <v>0</v>
      </c>
      <c r="X36" s="90">
        <f>IF(L36&gt;0,'III Plan Rates'!$Z36*'V Consumer Factors'!$M$11,0)</f>
        <v>0</v>
      </c>
      <c r="Y36" s="90">
        <f>IF(M36&gt;0,'III Plan Rates'!$Z36*'V Consumer Factors'!$M$12,0)</f>
        <v>0</v>
      </c>
      <c r="Z36" s="90">
        <f>IF(N36&gt;0,'III Plan Rates'!$Z36*'V Consumer Factors'!$M$13,0)</f>
        <v>0</v>
      </c>
      <c r="AA36" s="90">
        <f>IF(O36&gt;0,'III Plan Rates'!$Z36*'V Consumer Factors'!$M$14,0)</f>
        <v>0</v>
      </c>
      <c r="AB36" s="90">
        <f>IF(P36&gt;0,'III Plan Rates'!$Z36*'V Consumer Factors'!$M$15,0)</f>
        <v>0</v>
      </c>
      <c r="AC36" s="90">
        <f>IF(Q36&gt;0,'III Plan Rates'!$Z36*'V Consumer Factors'!$M$16,0)</f>
        <v>0</v>
      </c>
      <c r="AD36" s="90">
        <f t="shared" si="14"/>
        <v>0</v>
      </c>
      <c r="AE36" s="21"/>
      <c r="AF36" s="89">
        <f>IF(I36&gt;0,'III Plan Rates'!$AA36*'V Consumer Factors'!$N$8,0)</f>
        <v>0</v>
      </c>
      <c r="AG36" s="89">
        <f>IF(J36&gt;0,'III Plan Rates'!$AA36*'V Consumer Factors'!$N$9,0)</f>
        <v>0</v>
      </c>
      <c r="AH36" s="89">
        <f>IF(K36&gt;0,'III Plan Rates'!$AA36*'V Consumer Factors'!$N$10,0)</f>
        <v>0</v>
      </c>
      <c r="AI36" s="89">
        <f>IF(L36&gt;0,'III Plan Rates'!$AA36*'V Consumer Factors'!$N$11,0)</f>
        <v>0</v>
      </c>
      <c r="AJ36" s="89">
        <f>IF(M36&gt;0,'III Plan Rates'!$AA36*'V Consumer Factors'!$N$12,0)</f>
        <v>0</v>
      </c>
      <c r="AK36" s="89">
        <f>IF(N36&gt;0,'III Plan Rates'!$AA36*'V Consumer Factors'!$N$13,0)</f>
        <v>0</v>
      </c>
      <c r="AL36" s="89">
        <f>IF(O36&gt;0,'III Plan Rates'!$AA36*'V Consumer Factors'!$N$14,0)</f>
        <v>0</v>
      </c>
      <c r="AM36" s="89">
        <f>IF(P36&gt;0,'III Plan Rates'!$AA36*'V Consumer Factors'!$N$15,0)</f>
        <v>0</v>
      </c>
      <c r="AN36" s="89">
        <f>IF(Q36&gt;0,'III Plan Rates'!$AA36*'V Consumer Factors'!$N$16,0)</f>
        <v>0</v>
      </c>
      <c r="AO36" s="89">
        <f t="shared" si="16"/>
        <v>0</v>
      </c>
      <c r="AQ36" s="91">
        <f t="shared" si="5"/>
        <v>0</v>
      </c>
      <c r="AR36" s="91">
        <f t="shared" si="6"/>
        <v>0</v>
      </c>
      <c r="AS36" s="91">
        <f t="shared" si="7"/>
        <v>0</v>
      </c>
      <c r="AT36" s="91">
        <f t="shared" si="8"/>
        <v>0</v>
      </c>
      <c r="AU36" s="91">
        <f t="shared" si="9"/>
        <v>0</v>
      </c>
      <c r="AV36" s="91">
        <f t="shared" si="10"/>
        <v>0</v>
      </c>
      <c r="AW36" s="91">
        <f t="shared" si="11"/>
        <v>0</v>
      </c>
      <c r="AX36" s="91">
        <f t="shared" si="12"/>
        <v>0</v>
      </c>
      <c r="AY36" s="91">
        <f t="shared" si="13"/>
        <v>0</v>
      </c>
      <c r="AZ36" s="91">
        <f t="shared" si="15"/>
        <v>0</v>
      </c>
    </row>
    <row r="37" spans="1:52" x14ac:dyDescent="0.25">
      <c r="A37" s="50" t="s">
        <v>111</v>
      </c>
      <c r="B37" s="81">
        <f>'III Plan Rates'!B37</f>
        <v>0</v>
      </c>
      <c r="C37" s="80">
        <f>'III Plan Rates'!D37</f>
        <v>0</v>
      </c>
      <c r="D37" s="82">
        <f>'III Plan Rates'!E37</f>
        <v>0</v>
      </c>
      <c r="E37" s="81">
        <f>'III Plan Rates'!F37</f>
        <v>0</v>
      </c>
      <c r="F37" s="11">
        <f>'III Plan Rates'!G37</f>
        <v>0</v>
      </c>
      <c r="G37" s="11">
        <f>'III Plan Rates'!J37</f>
        <v>0</v>
      </c>
      <c r="H37" s="47"/>
      <c r="I37" s="327"/>
      <c r="J37" s="327"/>
      <c r="K37" s="327"/>
      <c r="L37" s="327"/>
      <c r="M37" s="327"/>
      <c r="N37" s="327"/>
      <c r="O37" s="327"/>
      <c r="P37" s="327"/>
      <c r="Q37" s="327"/>
      <c r="R37" s="79">
        <f t="shared" si="3"/>
        <v>0</v>
      </c>
      <c r="S37" s="28"/>
      <c r="T37" s="28"/>
      <c r="U37" s="90">
        <f>IF(I37&gt;0,'III Plan Rates'!$Z37*'V Consumer Factors'!$M$8,0)</f>
        <v>0</v>
      </c>
      <c r="V37" s="90">
        <f>IF(J37&gt;0,'III Plan Rates'!$Z37*'V Consumer Factors'!$M$9,0)</f>
        <v>0</v>
      </c>
      <c r="W37" s="90">
        <f>IF(K37&gt;0,'III Plan Rates'!$Z37*'V Consumer Factors'!$M$10,0)</f>
        <v>0</v>
      </c>
      <c r="X37" s="90">
        <f>IF(L37&gt;0,'III Plan Rates'!$Z37*'V Consumer Factors'!$M$11,0)</f>
        <v>0</v>
      </c>
      <c r="Y37" s="90">
        <f>IF(M37&gt;0,'III Plan Rates'!$Z37*'V Consumer Factors'!$M$12,0)</f>
        <v>0</v>
      </c>
      <c r="Z37" s="90">
        <f>IF(N37&gt;0,'III Plan Rates'!$Z37*'V Consumer Factors'!$M$13,0)</f>
        <v>0</v>
      </c>
      <c r="AA37" s="90">
        <f>IF(O37&gt;0,'III Plan Rates'!$Z37*'V Consumer Factors'!$M$14,0)</f>
        <v>0</v>
      </c>
      <c r="AB37" s="90">
        <f>IF(P37&gt;0,'III Plan Rates'!$Z37*'V Consumer Factors'!$M$15,0)</f>
        <v>0</v>
      </c>
      <c r="AC37" s="90">
        <f>IF(Q37&gt;0,'III Plan Rates'!$Z37*'V Consumer Factors'!$M$16,0)</f>
        <v>0</v>
      </c>
      <c r="AD37" s="90">
        <f t="shared" si="14"/>
        <v>0</v>
      </c>
      <c r="AE37" s="21"/>
      <c r="AF37" s="89">
        <f>IF(I37&gt;0,'III Plan Rates'!$AA37*'V Consumer Factors'!$N$8,0)</f>
        <v>0</v>
      </c>
      <c r="AG37" s="89">
        <f>IF(J37&gt;0,'III Plan Rates'!$AA37*'V Consumer Factors'!$N$9,0)</f>
        <v>0</v>
      </c>
      <c r="AH37" s="89">
        <f>IF(K37&gt;0,'III Plan Rates'!$AA37*'V Consumer Factors'!$N$10,0)</f>
        <v>0</v>
      </c>
      <c r="AI37" s="89">
        <f>IF(L37&gt;0,'III Plan Rates'!$AA37*'V Consumer Factors'!$N$11,0)</f>
        <v>0</v>
      </c>
      <c r="AJ37" s="89">
        <f>IF(M37&gt;0,'III Plan Rates'!$AA37*'V Consumer Factors'!$N$12,0)</f>
        <v>0</v>
      </c>
      <c r="AK37" s="89">
        <f>IF(N37&gt;0,'III Plan Rates'!$AA37*'V Consumer Factors'!$N$13,0)</f>
        <v>0</v>
      </c>
      <c r="AL37" s="89">
        <f>IF(O37&gt;0,'III Plan Rates'!$AA37*'V Consumer Factors'!$N$14,0)</f>
        <v>0</v>
      </c>
      <c r="AM37" s="89">
        <f>IF(P37&gt;0,'III Plan Rates'!$AA37*'V Consumer Factors'!$N$15,0)</f>
        <v>0</v>
      </c>
      <c r="AN37" s="89">
        <f>IF(Q37&gt;0,'III Plan Rates'!$AA37*'V Consumer Factors'!$N$16,0)</f>
        <v>0</v>
      </c>
      <c r="AO37" s="89">
        <f t="shared" si="16"/>
        <v>0</v>
      </c>
      <c r="AQ37" s="91">
        <f t="shared" si="5"/>
        <v>0</v>
      </c>
      <c r="AR37" s="91">
        <f t="shared" si="6"/>
        <v>0</v>
      </c>
      <c r="AS37" s="91">
        <f t="shared" si="7"/>
        <v>0</v>
      </c>
      <c r="AT37" s="91">
        <f t="shared" si="8"/>
        <v>0</v>
      </c>
      <c r="AU37" s="91">
        <f t="shared" si="9"/>
        <v>0</v>
      </c>
      <c r="AV37" s="91">
        <f t="shared" si="10"/>
        <v>0</v>
      </c>
      <c r="AW37" s="91">
        <f t="shared" si="11"/>
        <v>0</v>
      </c>
      <c r="AX37" s="91">
        <f t="shared" si="12"/>
        <v>0</v>
      </c>
      <c r="AY37" s="91">
        <f t="shared" si="13"/>
        <v>0</v>
      </c>
      <c r="AZ37" s="91">
        <f t="shared" si="15"/>
        <v>0</v>
      </c>
    </row>
    <row r="38" spans="1:52" x14ac:dyDescent="0.25">
      <c r="A38" s="50" t="s">
        <v>112</v>
      </c>
      <c r="B38" s="81">
        <f>'III Plan Rates'!B38</f>
        <v>0</v>
      </c>
      <c r="C38" s="80">
        <f>'III Plan Rates'!D38</f>
        <v>0</v>
      </c>
      <c r="D38" s="82">
        <f>'III Plan Rates'!E38</f>
        <v>0</v>
      </c>
      <c r="E38" s="81">
        <f>'III Plan Rates'!F38</f>
        <v>0</v>
      </c>
      <c r="F38" s="11">
        <f>'III Plan Rates'!G38</f>
        <v>0</v>
      </c>
      <c r="G38" s="11">
        <f>'III Plan Rates'!J38</f>
        <v>0</v>
      </c>
      <c r="H38" s="47"/>
      <c r="I38" s="327"/>
      <c r="J38" s="327"/>
      <c r="K38" s="327"/>
      <c r="L38" s="327"/>
      <c r="M38" s="327"/>
      <c r="N38" s="327"/>
      <c r="O38" s="327"/>
      <c r="P38" s="327"/>
      <c r="Q38" s="327"/>
      <c r="R38" s="79">
        <f t="shared" si="3"/>
        <v>0</v>
      </c>
      <c r="S38" s="28"/>
      <c r="T38" s="28"/>
      <c r="U38" s="90">
        <f>IF(I38&gt;0,'III Plan Rates'!$Z38*'V Consumer Factors'!$M$8,0)</f>
        <v>0</v>
      </c>
      <c r="V38" s="90">
        <f>IF(J38&gt;0,'III Plan Rates'!$Z38*'V Consumer Factors'!$M$9,0)</f>
        <v>0</v>
      </c>
      <c r="W38" s="90">
        <f>IF(K38&gt;0,'III Plan Rates'!$Z38*'V Consumer Factors'!$M$10,0)</f>
        <v>0</v>
      </c>
      <c r="X38" s="90">
        <f>IF(L38&gt;0,'III Plan Rates'!$Z38*'V Consumer Factors'!$M$11,0)</f>
        <v>0</v>
      </c>
      <c r="Y38" s="90">
        <f>IF(M38&gt;0,'III Plan Rates'!$Z38*'V Consumer Factors'!$M$12,0)</f>
        <v>0</v>
      </c>
      <c r="Z38" s="90">
        <f>IF(N38&gt;0,'III Plan Rates'!$Z38*'V Consumer Factors'!$M$13,0)</f>
        <v>0</v>
      </c>
      <c r="AA38" s="90">
        <f>IF(O38&gt;0,'III Plan Rates'!$Z38*'V Consumer Factors'!$M$14,0)</f>
        <v>0</v>
      </c>
      <c r="AB38" s="90">
        <f>IF(P38&gt;0,'III Plan Rates'!$Z38*'V Consumer Factors'!$M$15,0)</f>
        <v>0</v>
      </c>
      <c r="AC38" s="90">
        <f>IF(Q38&gt;0,'III Plan Rates'!$Z38*'V Consumer Factors'!$M$16,0)</f>
        <v>0</v>
      </c>
      <c r="AD38" s="90">
        <f t="shared" si="14"/>
        <v>0</v>
      </c>
      <c r="AE38" s="21"/>
      <c r="AF38" s="89">
        <f>IF(I38&gt;0,'III Plan Rates'!$AA38*'V Consumer Factors'!$N$8,0)</f>
        <v>0</v>
      </c>
      <c r="AG38" s="89">
        <f>IF(J38&gt;0,'III Plan Rates'!$AA38*'V Consumer Factors'!$N$9,0)</f>
        <v>0</v>
      </c>
      <c r="AH38" s="89">
        <f>IF(K38&gt;0,'III Plan Rates'!$AA38*'V Consumer Factors'!$N$10,0)</f>
        <v>0</v>
      </c>
      <c r="AI38" s="89">
        <f>IF(L38&gt;0,'III Plan Rates'!$AA38*'V Consumer Factors'!$N$11,0)</f>
        <v>0</v>
      </c>
      <c r="AJ38" s="89">
        <f>IF(M38&gt;0,'III Plan Rates'!$AA38*'V Consumer Factors'!$N$12,0)</f>
        <v>0</v>
      </c>
      <c r="AK38" s="89">
        <f>IF(N38&gt;0,'III Plan Rates'!$AA38*'V Consumer Factors'!$N$13,0)</f>
        <v>0</v>
      </c>
      <c r="AL38" s="89">
        <f>IF(O38&gt;0,'III Plan Rates'!$AA38*'V Consumer Factors'!$N$14,0)</f>
        <v>0</v>
      </c>
      <c r="AM38" s="89">
        <f>IF(P38&gt;0,'III Plan Rates'!$AA38*'V Consumer Factors'!$N$15,0)</f>
        <v>0</v>
      </c>
      <c r="AN38" s="89">
        <f>IF(Q38&gt;0,'III Plan Rates'!$AA38*'V Consumer Factors'!$N$16,0)</f>
        <v>0</v>
      </c>
      <c r="AO38" s="89">
        <f t="shared" si="16"/>
        <v>0</v>
      </c>
      <c r="AQ38" s="91">
        <f t="shared" si="5"/>
        <v>0</v>
      </c>
      <c r="AR38" s="91">
        <f t="shared" si="6"/>
        <v>0</v>
      </c>
      <c r="AS38" s="91">
        <f t="shared" si="7"/>
        <v>0</v>
      </c>
      <c r="AT38" s="91">
        <f t="shared" si="8"/>
        <v>0</v>
      </c>
      <c r="AU38" s="91">
        <f t="shared" si="9"/>
        <v>0</v>
      </c>
      <c r="AV38" s="91">
        <f t="shared" si="10"/>
        <v>0</v>
      </c>
      <c r="AW38" s="91">
        <f t="shared" si="11"/>
        <v>0</v>
      </c>
      <c r="AX38" s="91">
        <f t="shared" si="12"/>
        <v>0</v>
      </c>
      <c r="AY38" s="91">
        <f t="shared" si="13"/>
        <v>0</v>
      </c>
      <c r="AZ38" s="91">
        <f t="shared" si="15"/>
        <v>0</v>
      </c>
    </row>
    <row r="39" spans="1:52" x14ac:dyDescent="0.25">
      <c r="A39" s="50" t="s">
        <v>113</v>
      </c>
      <c r="B39" s="81">
        <f>'III Plan Rates'!B39</f>
        <v>0</v>
      </c>
      <c r="C39" s="80">
        <f>'III Plan Rates'!D39</f>
        <v>0</v>
      </c>
      <c r="D39" s="82">
        <f>'III Plan Rates'!E39</f>
        <v>0</v>
      </c>
      <c r="E39" s="81">
        <f>'III Plan Rates'!F39</f>
        <v>0</v>
      </c>
      <c r="F39" s="11">
        <f>'III Plan Rates'!G39</f>
        <v>0</v>
      </c>
      <c r="G39" s="11">
        <f>'III Plan Rates'!J39</f>
        <v>0</v>
      </c>
      <c r="H39" s="47"/>
      <c r="I39" s="327"/>
      <c r="J39" s="327"/>
      <c r="K39" s="327"/>
      <c r="L39" s="327"/>
      <c r="M39" s="327"/>
      <c r="N39" s="327"/>
      <c r="O39" s="327"/>
      <c r="P39" s="327"/>
      <c r="Q39" s="327"/>
      <c r="R39" s="79">
        <f t="shared" si="3"/>
        <v>0</v>
      </c>
      <c r="S39" s="28"/>
      <c r="T39" s="28"/>
      <c r="U39" s="90">
        <f>IF(I39&gt;0,'III Plan Rates'!$Z39*'V Consumer Factors'!$M$8,0)</f>
        <v>0</v>
      </c>
      <c r="V39" s="90">
        <f>IF(J39&gt;0,'III Plan Rates'!$Z39*'V Consumer Factors'!$M$9,0)</f>
        <v>0</v>
      </c>
      <c r="W39" s="90">
        <f>IF(K39&gt;0,'III Plan Rates'!$Z39*'V Consumer Factors'!$M$10,0)</f>
        <v>0</v>
      </c>
      <c r="X39" s="90">
        <f>IF(L39&gt;0,'III Plan Rates'!$Z39*'V Consumer Factors'!$M$11,0)</f>
        <v>0</v>
      </c>
      <c r="Y39" s="90">
        <f>IF(M39&gt;0,'III Plan Rates'!$Z39*'V Consumer Factors'!$M$12,0)</f>
        <v>0</v>
      </c>
      <c r="Z39" s="90">
        <f>IF(N39&gt;0,'III Plan Rates'!$Z39*'V Consumer Factors'!$M$13,0)</f>
        <v>0</v>
      </c>
      <c r="AA39" s="90">
        <f>IF(O39&gt;0,'III Plan Rates'!$Z39*'V Consumer Factors'!$M$14,0)</f>
        <v>0</v>
      </c>
      <c r="AB39" s="90">
        <f>IF(P39&gt;0,'III Plan Rates'!$Z39*'V Consumer Factors'!$M$15,0)</f>
        <v>0</v>
      </c>
      <c r="AC39" s="90">
        <f>IF(Q39&gt;0,'III Plan Rates'!$Z39*'V Consumer Factors'!$M$16,0)</f>
        <v>0</v>
      </c>
      <c r="AD39" s="90">
        <f t="shared" si="14"/>
        <v>0</v>
      </c>
      <c r="AE39" s="21"/>
      <c r="AF39" s="89">
        <f>IF(I39&gt;0,'III Plan Rates'!$AA39*'V Consumer Factors'!$N$8,0)</f>
        <v>0</v>
      </c>
      <c r="AG39" s="89">
        <f>IF(J39&gt;0,'III Plan Rates'!$AA39*'V Consumer Factors'!$N$9,0)</f>
        <v>0</v>
      </c>
      <c r="AH39" s="89">
        <f>IF(K39&gt;0,'III Plan Rates'!$AA39*'V Consumer Factors'!$N$10,0)</f>
        <v>0</v>
      </c>
      <c r="AI39" s="89">
        <f>IF(L39&gt;0,'III Plan Rates'!$AA39*'V Consumer Factors'!$N$11,0)</f>
        <v>0</v>
      </c>
      <c r="AJ39" s="89">
        <f>IF(M39&gt;0,'III Plan Rates'!$AA39*'V Consumer Factors'!$N$12,0)</f>
        <v>0</v>
      </c>
      <c r="AK39" s="89">
        <f>IF(N39&gt;0,'III Plan Rates'!$AA39*'V Consumer Factors'!$N$13,0)</f>
        <v>0</v>
      </c>
      <c r="AL39" s="89">
        <f>IF(O39&gt;0,'III Plan Rates'!$AA39*'V Consumer Factors'!$N$14,0)</f>
        <v>0</v>
      </c>
      <c r="AM39" s="89">
        <f>IF(P39&gt;0,'III Plan Rates'!$AA39*'V Consumer Factors'!$N$15,0)</f>
        <v>0</v>
      </c>
      <c r="AN39" s="89">
        <f>IF(Q39&gt;0,'III Plan Rates'!$AA39*'V Consumer Factors'!$N$16,0)</f>
        <v>0</v>
      </c>
      <c r="AO39" s="89">
        <f t="shared" si="16"/>
        <v>0</v>
      </c>
      <c r="AQ39" s="91">
        <f t="shared" si="5"/>
        <v>0</v>
      </c>
      <c r="AR39" s="91">
        <f t="shared" si="6"/>
        <v>0</v>
      </c>
      <c r="AS39" s="91">
        <f t="shared" si="7"/>
        <v>0</v>
      </c>
      <c r="AT39" s="91">
        <f t="shared" si="8"/>
        <v>0</v>
      </c>
      <c r="AU39" s="91">
        <f t="shared" si="9"/>
        <v>0</v>
      </c>
      <c r="AV39" s="91">
        <f t="shared" si="10"/>
        <v>0</v>
      </c>
      <c r="AW39" s="91">
        <f t="shared" si="11"/>
        <v>0</v>
      </c>
      <c r="AX39" s="91">
        <f t="shared" si="12"/>
        <v>0</v>
      </c>
      <c r="AY39" s="91">
        <f t="shared" si="13"/>
        <v>0</v>
      </c>
      <c r="AZ39" s="91">
        <f t="shared" si="15"/>
        <v>0</v>
      </c>
    </row>
    <row r="40" spans="1:52" x14ac:dyDescent="0.25">
      <c r="A40" s="50" t="s">
        <v>114</v>
      </c>
      <c r="B40" s="81">
        <f>'III Plan Rates'!B40</f>
        <v>0</v>
      </c>
      <c r="C40" s="80">
        <f>'III Plan Rates'!D40</f>
        <v>0</v>
      </c>
      <c r="D40" s="82">
        <f>'III Plan Rates'!E40</f>
        <v>0</v>
      </c>
      <c r="E40" s="81">
        <f>'III Plan Rates'!F40</f>
        <v>0</v>
      </c>
      <c r="F40" s="11">
        <f>'III Plan Rates'!G40</f>
        <v>0</v>
      </c>
      <c r="G40" s="11">
        <f>'III Plan Rates'!J40</f>
        <v>0</v>
      </c>
      <c r="H40" s="47"/>
      <c r="I40" s="327"/>
      <c r="J40" s="327"/>
      <c r="K40" s="327"/>
      <c r="L40" s="327"/>
      <c r="M40" s="327"/>
      <c r="N40" s="327"/>
      <c r="O40" s="327"/>
      <c r="P40" s="327"/>
      <c r="Q40" s="327"/>
      <c r="R40" s="79">
        <f t="shared" si="3"/>
        <v>0</v>
      </c>
      <c r="S40" s="28"/>
      <c r="T40" s="28"/>
      <c r="U40" s="90">
        <f>IF(I40&gt;0,'III Plan Rates'!$Z40*'V Consumer Factors'!$M$8,0)</f>
        <v>0</v>
      </c>
      <c r="V40" s="90">
        <f>IF(J40&gt;0,'III Plan Rates'!$Z40*'V Consumer Factors'!$M$9,0)</f>
        <v>0</v>
      </c>
      <c r="W40" s="90">
        <f>IF(K40&gt;0,'III Plan Rates'!$Z40*'V Consumer Factors'!$M$10,0)</f>
        <v>0</v>
      </c>
      <c r="X40" s="90">
        <f>IF(L40&gt;0,'III Plan Rates'!$Z40*'V Consumer Factors'!$M$11,0)</f>
        <v>0</v>
      </c>
      <c r="Y40" s="90">
        <f>IF(M40&gt;0,'III Plan Rates'!$Z40*'V Consumer Factors'!$M$12,0)</f>
        <v>0</v>
      </c>
      <c r="Z40" s="90">
        <f>IF(N40&gt;0,'III Plan Rates'!$Z40*'V Consumer Factors'!$M$13,0)</f>
        <v>0</v>
      </c>
      <c r="AA40" s="90">
        <f>IF(O40&gt;0,'III Plan Rates'!$Z40*'V Consumer Factors'!$M$14,0)</f>
        <v>0</v>
      </c>
      <c r="AB40" s="90">
        <f>IF(P40&gt;0,'III Plan Rates'!$Z40*'V Consumer Factors'!$M$15,0)</f>
        <v>0</v>
      </c>
      <c r="AC40" s="90">
        <f>IF(Q40&gt;0,'III Plan Rates'!$Z40*'V Consumer Factors'!$M$16,0)</f>
        <v>0</v>
      </c>
      <c r="AD40" s="90">
        <f t="shared" si="14"/>
        <v>0</v>
      </c>
      <c r="AE40" s="21"/>
      <c r="AF40" s="89">
        <f>IF(I40&gt;0,'III Plan Rates'!$AA40*'V Consumer Factors'!$N$8,0)</f>
        <v>0</v>
      </c>
      <c r="AG40" s="89">
        <f>IF(J40&gt;0,'III Plan Rates'!$AA40*'V Consumer Factors'!$N$9,0)</f>
        <v>0</v>
      </c>
      <c r="AH40" s="89">
        <f>IF(K40&gt;0,'III Plan Rates'!$AA40*'V Consumer Factors'!$N$10,0)</f>
        <v>0</v>
      </c>
      <c r="AI40" s="89">
        <f>IF(L40&gt;0,'III Plan Rates'!$AA40*'V Consumer Factors'!$N$11,0)</f>
        <v>0</v>
      </c>
      <c r="AJ40" s="89">
        <f>IF(M40&gt;0,'III Plan Rates'!$AA40*'V Consumer Factors'!$N$12,0)</f>
        <v>0</v>
      </c>
      <c r="AK40" s="89">
        <f>IF(N40&gt;0,'III Plan Rates'!$AA40*'V Consumer Factors'!$N$13,0)</f>
        <v>0</v>
      </c>
      <c r="AL40" s="89">
        <f>IF(O40&gt;0,'III Plan Rates'!$AA40*'V Consumer Factors'!$N$14,0)</f>
        <v>0</v>
      </c>
      <c r="AM40" s="89">
        <f>IF(P40&gt;0,'III Plan Rates'!$AA40*'V Consumer Factors'!$N$15,0)</f>
        <v>0</v>
      </c>
      <c r="AN40" s="89">
        <f>IF(Q40&gt;0,'III Plan Rates'!$AA40*'V Consumer Factors'!$N$16,0)</f>
        <v>0</v>
      </c>
      <c r="AO40" s="89">
        <f t="shared" si="16"/>
        <v>0</v>
      </c>
      <c r="AQ40" s="91">
        <f t="shared" si="5"/>
        <v>0</v>
      </c>
      <c r="AR40" s="91">
        <f t="shared" si="6"/>
        <v>0</v>
      </c>
      <c r="AS40" s="91">
        <f t="shared" si="7"/>
        <v>0</v>
      </c>
      <c r="AT40" s="91">
        <f t="shared" si="8"/>
        <v>0</v>
      </c>
      <c r="AU40" s="91">
        <f t="shared" si="9"/>
        <v>0</v>
      </c>
      <c r="AV40" s="91">
        <f t="shared" si="10"/>
        <v>0</v>
      </c>
      <c r="AW40" s="91">
        <f t="shared" si="11"/>
        <v>0</v>
      </c>
      <c r="AX40" s="91">
        <f t="shared" si="12"/>
        <v>0</v>
      </c>
      <c r="AY40" s="91">
        <f t="shared" si="13"/>
        <v>0</v>
      </c>
      <c r="AZ40" s="91">
        <f t="shared" si="15"/>
        <v>0</v>
      </c>
    </row>
    <row r="41" spans="1:52" x14ac:dyDescent="0.25">
      <c r="A41" s="50" t="s">
        <v>115</v>
      </c>
      <c r="B41" s="81">
        <f>'III Plan Rates'!B41</f>
        <v>0</v>
      </c>
      <c r="C41" s="80">
        <f>'III Plan Rates'!D41</f>
        <v>0</v>
      </c>
      <c r="D41" s="82">
        <f>'III Plan Rates'!E41</f>
        <v>0</v>
      </c>
      <c r="E41" s="81">
        <f>'III Plan Rates'!F41</f>
        <v>0</v>
      </c>
      <c r="F41" s="11">
        <f>'III Plan Rates'!G41</f>
        <v>0</v>
      </c>
      <c r="G41" s="11">
        <f>'III Plan Rates'!J41</f>
        <v>0</v>
      </c>
      <c r="H41" s="47"/>
      <c r="I41" s="327"/>
      <c r="J41" s="327"/>
      <c r="K41" s="327"/>
      <c r="L41" s="327"/>
      <c r="M41" s="327"/>
      <c r="N41" s="327"/>
      <c r="O41" s="327"/>
      <c r="P41" s="327"/>
      <c r="Q41" s="327"/>
      <c r="R41" s="79">
        <f t="shared" si="3"/>
        <v>0</v>
      </c>
      <c r="S41" s="28"/>
      <c r="T41" s="28"/>
      <c r="U41" s="90">
        <f>IF(I41&gt;0,'III Plan Rates'!$Z41*'V Consumer Factors'!$M$8,0)</f>
        <v>0</v>
      </c>
      <c r="V41" s="90">
        <f>IF(J41&gt;0,'III Plan Rates'!$Z41*'V Consumer Factors'!$M$9,0)</f>
        <v>0</v>
      </c>
      <c r="W41" s="90">
        <f>IF(K41&gt;0,'III Plan Rates'!$Z41*'V Consumer Factors'!$M$10,0)</f>
        <v>0</v>
      </c>
      <c r="X41" s="90">
        <f>IF(L41&gt;0,'III Plan Rates'!$Z41*'V Consumer Factors'!$M$11,0)</f>
        <v>0</v>
      </c>
      <c r="Y41" s="90">
        <f>IF(M41&gt;0,'III Plan Rates'!$Z41*'V Consumer Factors'!$M$12,0)</f>
        <v>0</v>
      </c>
      <c r="Z41" s="90">
        <f>IF(N41&gt;0,'III Plan Rates'!$Z41*'V Consumer Factors'!$M$13,0)</f>
        <v>0</v>
      </c>
      <c r="AA41" s="90">
        <f>IF(O41&gt;0,'III Plan Rates'!$Z41*'V Consumer Factors'!$M$14,0)</f>
        <v>0</v>
      </c>
      <c r="AB41" s="90">
        <f>IF(P41&gt;0,'III Plan Rates'!$Z41*'V Consumer Factors'!$M$15,0)</f>
        <v>0</v>
      </c>
      <c r="AC41" s="90">
        <f>IF(Q41&gt;0,'III Plan Rates'!$Z41*'V Consumer Factors'!$M$16,0)</f>
        <v>0</v>
      </c>
      <c r="AD41" s="90">
        <f t="shared" si="14"/>
        <v>0</v>
      </c>
      <c r="AE41" s="21"/>
      <c r="AF41" s="89">
        <f>IF(I41&gt;0,'III Plan Rates'!$AA41*'V Consumer Factors'!$N$8,0)</f>
        <v>0</v>
      </c>
      <c r="AG41" s="89">
        <f>IF(J41&gt;0,'III Plan Rates'!$AA41*'V Consumer Factors'!$N$9,0)</f>
        <v>0</v>
      </c>
      <c r="AH41" s="89">
        <f>IF(K41&gt;0,'III Plan Rates'!$AA41*'V Consumer Factors'!$N$10,0)</f>
        <v>0</v>
      </c>
      <c r="AI41" s="89">
        <f>IF(L41&gt;0,'III Plan Rates'!$AA41*'V Consumer Factors'!$N$11,0)</f>
        <v>0</v>
      </c>
      <c r="AJ41" s="89">
        <f>IF(M41&gt;0,'III Plan Rates'!$AA41*'V Consumer Factors'!$N$12,0)</f>
        <v>0</v>
      </c>
      <c r="AK41" s="89">
        <f>IF(N41&gt;0,'III Plan Rates'!$AA41*'V Consumer Factors'!$N$13,0)</f>
        <v>0</v>
      </c>
      <c r="AL41" s="89">
        <f>IF(O41&gt;0,'III Plan Rates'!$AA41*'V Consumer Factors'!$N$14,0)</f>
        <v>0</v>
      </c>
      <c r="AM41" s="89">
        <f>IF(P41&gt;0,'III Plan Rates'!$AA41*'V Consumer Factors'!$N$15,0)</f>
        <v>0</v>
      </c>
      <c r="AN41" s="89">
        <f>IF(Q41&gt;0,'III Plan Rates'!$AA41*'V Consumer Factors'!$N$16,0)</f>
        <v>0</v>
      </c>
      <c r="AO41" s="89">
        <f t="shared" si="16"/>
        <v>0</v>
      </c>
      <c r="AQ41" s="91">
        <f t="shared" si="5"/>
        <v>0</v>
      </c>
      <c r="AR41" s="91">
        <f t="shared" si="6"/>
        <v>0</v>
      </c>
      <c r="AS41" s="91">
        <f t="shared" si="7"/>
        <v>0</v>
      </c>
      <c r="AT41" s="91">
        <f t="shared" si="8"/>
        <v>0</v>
      </c>
      <c r="AU41" s="91">
        <f t="shared" si="9"/>
        <v>0</v>
      </c>
      <c r="AV41" s="91">
        <f t="shared" si="10"/>
        <v>0</v>
      </c>
      <c r="AW41" s="91">
        <f t="shared" si="11"/>
        <v>0</v>
      </c>
      <c r="AX41" s="91">
        <f t="shared" si="12"/>
        <v>0</v>
      </c>
      <c r="AY41" s="91">
        <f t="shared" si="13"/>
        <v>0</v>
      </c>
      <c r="AZ41" s="91">
        <f t="shared" si="15"/>
        <v>0</v>
      </c>
    </row>
    <row r="42" spans="1:52" x14ac:dyDescent="0.25">
      <c r="A42" s="50" t="s">
        <v>116</v>
      </c>
      <c r="B42" s="81">
        <f>'III Plan Rates'!B42</f>
        <v>0</v>
      </c>
      <c r="C42" s="80">
        <f>'III Plan Rates'!D42</f>
        <v>0</v>
      </c>
      <c r="D42" s="82">
        <f>'III Plan Rates'!E42</f>
        <v>0</v>
      </c>
      <c r="E42" s="81">
        <f>'III Plan Rates'!F42</f>
        <v>0</v>
      </c>
      <c r="F42" s="11">
        <f>'III Plan Rates'!G42</f>
        <v>0</v>
      </c>
      <c r="G42" s="11">
        <f>'III Plan Rates'!J42</f>
        <v>0</v>
      </c>
      <c r="H42" s="47"/>
      <c r="I42" s="327"/>
      <c r="J42" s="327"/>
      <c r="K42" s="327"/>
      <c r="L42" s="327"/>
      <c r="M42" s="327"/>
      <c r="N42" s="327"/>
      <c r="O42" s="327"/>
      <c r="P42" s="327"/>
      <c r="Q42" s="327"/>
      <c r="R42" s="79">
        <f t="shared" si="3"/>
        <v>0</v>
      </c>
      <c r="S42" s="28"/>
      <c r="T42" s="28"/>
      <c r="U42" s="90">
        <f>IF(I42&gt;0,'III Plan Rates'!$Z42*'V Consumer Factors'!$M$8,0)</f>
        <v>0</v>
      </c>
      <c r="V42" s="90">
        <f>IF(J42&gt;0,'III Plan Rates'!$Z42*'V Consumer Factors'!$M$9,0)</f>
        <v>0</v>
      </c>
      <c r="W42" s="90">
        <f>IF(K42&gt;0,'III Plan Rates'!$Z42*'V Consumer Factors'!$M$10,0)</f>
        <v>0</v>
      </c>
      <c r="X42" s="90">
        <f>IF(L42&gt;0,'III Plan Rates'!$Z42*'V Consumer Factors'!$M$11,0)</f>
        <v>0</v>
      </c>
      <c r="Y42" s="90">
        <f>IF(M42&gt;0,'III Plan Rates'!$Z42*'V Consumer Factors'!$M$12,0)</f>
        <v>0</v>
      </c>
      <c r="Z42" s="90">
        <f>IF(N42&gt;0,'III Plan Rates'!$Z42*'V Consumer Factors'!$M$13,0)</f>
        <v>0</v>
      </c>
      <c r="AA42" s="90">
        <f>IF(O42&gt;0,'III Plan Rates'!$Z42*'V Consumer Factors'!$M$14,0)</f>
        <v>0</v>
      </c>
      <c r="AB42" s="90">
        <f>IF(P42&gt;0,'III Plan Rates'!$Z42*'V Consumer Factors'!$M$15,0)</f>
        <v>0</v>
      </c>
      <c r="AC42" s="90">
        <f>IF(Q42&gt;0,'III Plan Rates'!$Z42*'V Consumer Factors'!$M$16,0)</f>
        <v>0</v>
      </c>
      <c r="AD42" s="90">
        <f t="shared" si="14"/>
        <v>0</v>
      </c>
      <c r="AE42" s="21"/>
      <c r="AF42" s="89">
        <f>IF(I42&gt;0,'III Plan Rates'!$AA42*'V Consumer Factors'!$N$8,0)</f>
        <v>0</v>
      </c>
      <c r="AG42" s="89">
        <f>IF(J42&gt;0,'III Plan Rates'!$AA42*'V Consumer Factors'!$N$9,0)</f>
        <v>0</v>
      </c>
      <c r="AH42" s="89">
        <f>IF(K42&gt;0,'III Plan Rates'!$AA42*'V Consumer Factors'!$N$10,0)</f>
        <v>0</v>
      </c>
      <c r="AI42" s="89">
        <f>IF(L42&gt;0,'III Plan Rates'!$AA42*'V Consumer Factors'!$N$11,0)</f>
        <v>0</v>
      </c>
      <c r="AJ42" s="89">
        <f>IF(M42&gt;0,'III Plan Rates'!$AA42*'V Consumer Factors'!$N$12,0)</f>
        <v>0</v>
      </c>
      <c r="AK42" s="89">
        <f>IF(N42&gt;0,'III Plan Rates'!$AA42*'V Consumer Factors'!$N$13,0)</f>
        <v>0</v>
      </c>
      <c r="AL42" s="89">
        <f>IF(O42&gt;0,'III Plan Rates'!$AA42*'V Consumer Factors'!$N$14,0)</f>
        <v>0</v>
      </c>
      <c r="AM42" s="89">
        <f>IF(P42&gt;0,'III Plan Rates'!$AA42*'V Consumer Factors'!$N$15,0)</f>
        <v>0</v>
      </c>
      <c r="AN42" s="89">
        <f>IF(Q42&gt;0,'III Plan Rates'!$AA42*'V Consumer Factors'!$N$16,0)</f>
        <v>0</v>
      </c>
      <c r="AO42" s="89">
        <f t="shared" si="16"/>
        <v>0</v>
      </c>
      <c r="AQ42" s="91">
        <f t="shared" si="5"/>
        <v>0</v>
      </c>
      <c r="AR42" s="91">
        <f t="shared" si="6"/>
        <v>0</v>
      </c>
      <c r="AS42" s="91">
        <f t="shared" si="7"/>
        <v>0</v>
      </c>
      <c r="AT42" s="91">
        <f t="shared" si="8"/>
        <v>0</v>
      </c>
      <c r="AU42" s="91">
        <f t="shared" si="9"/>
        <v>0</v>
      </c>
      <c r="AV42" s="91">
        <f t="shared" si="10"/>
        <v>0</v>
      </c>
      <c r="AW42" s="91">
        <f t="shared" si="11"/>
        <v>0</v>
      </c>
      <c r="AX42" s="91">
        <f t="shared" si="12"/>
        <v>0</v>
      </c>
      <c r="AY42" s="91">
        <f t="shared" si="13"/>
        <v>0</v>
      </c>
      <c r="AZ42" s="91">
        <f t="shared" si="15"/>
        <v>0</v>
      </c>
    </row>
    <row r="43" spans="1:52" x14ac:dyDescent="0.25">
      <c r="A43" s="50" t="s">
        <v>117</v>
      </c>
      <c r="B43" s="81">
        <f>'III Plan Rates'!B43</f>
        <v>0</v>
      </c>
      <c r="C43" s="80">
        <f>'III Plan Rates'!D43</f>
        <v>0</v>
      </c>
      <c r="D43" s="82">
        <f>'III Plan Rates'!E43</f>
        <v>0</v>
      </c>
      <c r="E43" s="81">
        <f>'III Plan Rates'!F43</f>
        <v>0</v>
      </c>
      <c r="F43" s="11">
        <f>'III Plan Rates'!G43</f>
        <v>0</v>
      </c>
      <c r="G43" s="11">
        <f>'III Plan Rates'!J43</f>
        <v>0</v>
      </c>
      <c r="H43" s="47"/>
      <c r="I43" s="327"/>
      <c r="J43" s="327"/>
      <c r="K43" s="327"/>
      <c r="L43" s="327"/>
      <c r="M43" s="327"/>
      <c r="N43" s="327"/>
      <c r="O43" s="327"/>
      <c r="P43" s="327"/>
      <c r="Q43" s="327"/>
      <c r="R43" s="79">
        <f t="shared" si="3"/>
        <v>0</v>
      </c>
      <c r="S43" s="28"/>
      <c r="T43" s="28"/>
      <c r="U43" s="90">
        <f>IF(I43&gt;0,'III Plan Rates'!$Z43*'V Consumer Factors'!$M$8,0)</f>
        <v>0</v>
      </c>
      <c r="V43" s="90">
        <f>IF(J43&gt;0,'III Plan Rates'!$Z43*'V Consumer Factors'!$M$9,0)</f>
        <v>0</v>
      </c>
      <c r="W43" s="90">
        <f>IF(K43&gt;0,'III Plan Rates'!$Z43*'V Consumer Factors'!$M$10,0)</f>
        <v>0</v>
      </c>
      <c r="X43" s="90">
        <f>IF(L43&gt;0,'III Plan Rates'!$Z43*'V Consumer Factors'!$M$11,0)</f>
        <v>0</v>
      </c>
      <c r="Y43" s="90">
        <f>IF(M43&gt;0,'III Plan Rates'!$Z43*'V Consumer Factors'!$M$12,0)</f>
        <v>0</v>
      </c>
      <c r="Z43" s="90">
        <f>IF(N43&gt;0,'III Plan Rates'!$Z43*'V Consumer Factors'!$M$13,0)</f>
        <v>0</v>
      </c>
      <c r="AA43" s="90">
        <f>IF(O43&gt;0,'III Plan Rates'!$Z43*'V Consumer Factors'!$M$14,0)</f>
        <v>0</v>
      </c>
      <c r="AB43" s="90">
        <f>IF(P43&gt;0,'III Plan Rates'!$Z43*'V Consumer Factors'!$M$15,0)</f>
        <v>0</v>
      </c>
      <c r="AC43" s="90">
        <f>IF(Q43&gt;0,'III Plan Rates'!$Z43*'V Consumer Factors'!$M$16,0)</f>
        <v>0</v>
      </c>
      <c r="AD43" s="90">
        <f t="shared" si="14"/>
        <v>0</v>
      </c>
      <c r="AE43" s="21"/>
      <c r="AF43" s="89">
        <f>IF(I43&gt;0,'III Plan Rates'!$AA43*'V Consumer Factors'!$N$8,0)</f>
        <v>0</v>
      </c>
      <c r="AG43" s="89">
        <f>IF(J43&gt;0,'III Plan Rates'!$AA43*'V Consumer Factors'!$N$9,0)</f>
        <v>0</v>
      </c>
      <c r="AH43" s="89">
        <f>IF(K43&gt;0,'III Plan Rates'!$AA43*'V Consumer Factors'!$N$10,0)</f>
        <v>0</v>
      </c>
      <c r="AI43" s="89">
        <f>IF(L43&gt;0,'III Plan Rates'!$AA43*'V Consumer Factors'!$N$11,0)</f>
        <v>0</v>
      </c>
      <c r="AJ43" s="89">
        <f>IF(M43&gt;0,'III Plan Rates'!$AA43*'V Consumer Factors'!$N$12,0)</f>
        <v>0</v>
      </c>
      <c r="AK43" s="89">
        <f>IF(N43&gt;0,'III Plan Rates'!$AA43*'V Consumer Factors'!$N$13,0)</f>
        <v>0</v>
      </c>
      <c r="AL43" s="89">
        <f>IF(O43&gt;0,'III Plan Rates'!$AA43*'V Consumer Factors'!$N$14,0)</f>
        <v>0</v>
      </c>
      <c r="AM43" s="89">
        <f>IF(P43&gt;0,'III Plan Rates'!$AA43*'V Consumer Factors'!$N$15,0)</f>
        <v>0</v>
      </c>
      <c r="AN43" s="89">
        <f>IF(Q43&gt;0,'III Plan Rates'!$AA43*'V Consumer Factors'!$N$16,0)</f>
        <v>0</v>
      </c>
      <c r="AO43" s="89">
        <f t="shared" si="16"/>
        <v>0</v>
      </c>
      <c r="AQ43" s="91">
        <f t="shared" si="5"/>
        <v>0</v>
      </c>
      <c r="AR43" s="91">
        <f t="shared" si="6"/>
        <v>0</v>
      </c>
      <c r="AS43" s="91">
        <f t="shared" si="7"/>
        <v>0</v>
      </c>
      <c r="AT43" s="91">
        <f t="shared" si="8"/>
        <v>0</v>
      </c>
      <c r="AU43" s="91">
        <f t="shared" si="9"/>
        <v>0</v>
      </c>
      <c r="AV43" s="91">
        <f t="shared" si="10"/>
        <v>0</v>
      </c>
      <c r="AW43" s="91">
        <f t="shared" si="11"/>
        <v>0</v>
      </c>
      <c r="AX43" s="91">
        <f t="shared" si="12"/>
        <v>0</v>
      </c>
      <c r="AY43" s="91">
        <f t="shared" si="13"/>
        <v>0</v>
      </c>
      <c r="AZ43" s="91">
        <f t="shared" si="15"/>
        <v>0</v>
      </c>
    </row>
    <row r="44" spans="1:52" x14ac:dyDescent="0.25">
      <c r="A44" s="50" t="s">
        <v>118</v>
      </c>
      <c r="B44" s="81">
        <f>'III Plan Rates'!B44</f>
        <v>0</v>
      </c>
      <c r="C44" s="80">
        <f>'III Plan Rates'!D44</f>
        <v>0</v>
      </c>
      <c r="D44" s="82">
        <f>'III Plan Rates'!E44</f>
        <v>0</v>
      </c>
      <c r="E44" s="81">
        <f>'III Plan Rates'!F44</f>
        <v>0</v>
      </c>
      <c r="F44" s="11">
        <f>'III Plan Rates'!G44</f>
        <v>0</v>
      </c>
      <c r="G44" s="11">
        <f>'III Plan Rates'!J44</f>
        <v>0</v>
      </c>
      <c r="H44" s="47"/>
      <c r="I44" s="327"/>
      <c r="J44" s="327"/>
      <c r="K44" s="327"/>
      <c r="L44" s="327"/>
      <c r="M44" s="327"/>
      <c r="N44" s="327"/>
      <c r="O44" s="327"/>
      <c r="P44" s="327"/>
      <c r="Q44" s="327"/>
      <c r="R44" s="79">
        <f t="shared" si="3"/>
        <v>0</v>
      </c>
      <c r="S44" s="28"/>
      <c r="T44" s="28"/>
      <c r="U44" s="90">
        <f>IF(I44&gt;0,'III Plan Rates'!$Z44*'V Consumer Factors'!$M$8,0)</f>
        <v>0</v>
      </c>
      <c r="V44" s="90">
        <f>IF(J44&gt;0,'III Plan Rates'!$Z44*'V Consumer Factors'!$M$9,0)</f>
        <v>0</v>
      </c>
      <c r="W44" s="90">
        <f>IF(K44&gt;0,'III Plan Rates'!$Z44*'V Consumer Factors'!$M$10,0)</f>
        <v>0</v>
      </c>
      <c r="X44" s="90">
        <f>IF(L44&gt;0,'III Plan Rates'!$Z44*'V Consumer Factors'!$M$11,0)</f>
        <v>0</v>
      </c>
      <c r="Y44" s="90">
        <f>IF(M44&gt;0,'III Plan Rates'!$Z44*'V Consumer Factors'!$M$12,0)</f>
        <v>0</v>
      </c>
      <c r="Z44" s="90">
        <f>IF(N44&gt;0,'III Plan Rates'!$Z44*'V Consumer Factors'!$M$13,0)</f>
        <v>0</v>
      </c>
      <c r="AA44" s="90">
        <f>IF(O44&gt;0,'III Plan Rates'!$Z44*'V Consumer Factors'!$M$14,0)</f>
        <v>0</v>
      </c>
      <c r="AB44" s="90">
        <f>IF(P44&gt;0,'III Plan Rates'!$Z44*'V Consumer Factors'!$M$15,0)</f>
        <v>0</v>
      </c>
      <c r="AC44" s="90">
        <f>IF(Q44&gt;0,'III Plan Rates'!$Z44*'V Consumer Factors'!$M$16,0)</f>
        <v>0</v>
      </c>
      <c r="AD44" s="90">
        <f t="shared" si="14"/>
        <v>0</v>
      </c>
      <c r="AE44" s="21"/>
      <c r="AF44" s="89">
        <f>IF(I44&gt;0,'III Plan Rates'!$AA44*'V Consumer Factors'!$N$8,0)</f>
        <v>0</v>
      </c>
      <c r="AG44" s="89">
        <f>IF(J44&gt;0,'III Plan Rates'!$AA44*'V Consumer Factors'!$N$9,0)</f>
        <v>0</v>
      </c>
      <c r="AH44" s="89">
        <f>IF(K44&gt;0,'III Plan Rates'!$AA44*'V Consumer Factors'!$N$10,0)</f>
        <v>0</v>
      </c>
      <c r="AI44" s="89">
        <f>IF(L44&gt;0,'III Plan Rates'!$AA44*'V Consumer Factors'!$N$11,0)</f>
        <v>0</v>
      </c>
      <c r="AJ44" s="89">
        <f>IF(M44&gt;0,'III Plan Rates'!$AA44*'V Consumer Factors'!$N$12,0)</f>
        <v>0</v>
      </c>
      <c r="AK44" s="89">
        <f>IF(N44&gt;0,'III Plan Rates'!$AA44*'V Consumer Factors'!$N$13,0)</f>
        <v>0</v>
      </c>
      <c r="AL44" s="89">
        <f>IF(O44&gt;0,'III Plan Rates'!$AA44*'V Consumer Factors'!$N$14,0)</f>
        <v>0</v>
      </c>
      <c r="AM44" s="89">
        <f>IF(P44&gt;0,'III Plan Rates'!$AA44*'V Consumer Factors'!$N$15,0)</f>
        <v>0</v>
      </c>
      <c r="AN44" s="89">
        <f>IF(Q44&gt;0,'III Plan Rates'!$AA44*'V Consumer Factors'!$N$16,0)</f>
        <v>0</v>
      </c>
      <c r="AO44" s="89">
        <f t="shared" si="16"/>
        <v>0</v>
      </c>
      <c r="AQ44" s="91">
        <f t="shared" si="5"/>
        <v>0</v>
      </c>
      <c r="AR44" s="91">
        <f t="shared" si="6"/>
        <v>0</v>
      </c>
      <c r="AS44" s="91">
        <f t="shared" si="7"/>
        <v>0</v>
      </c>
      <c r="AT44" s="91">
        <f t="shared" si="8"/>
        <v>0</v>
      </c>
      <c r="AU44" s="91">
        <f t="shared" si="9"/>
        <v>0</v>
      </c>
      <c r="AV44" s="91">
        <f t="shared" si="10"/>
        <v>0</v>
      </c>
      <c r="AW44" s="91">
        <f t="shared" si="11"/>
        <v>0</v>
      </c>
      <c r="AX44" s="91">
        <f t="shared" si="12"/>
        <v>0</v>
      </c>
      <c r="AY44" s="91">
        <f t="shared" si="13"/>
        <v>0</v>
      </c>
      <c r="AZ44" s="91">
        <f t="shared" si="15"/>
        <v>0</v>
      </c>
    </row>
    <row r="45" spans="1:52" x14ac:dyDescent="0.25">
      <c r="A45" s="50" t="s">
        <v>119</v>
      </c>
      <c r="B45" s="81">
        <f>'III Plan Rates'!B45</f>
        <v>0</v>
      </c>
      <c r="C45" s="80">
        <f>'III Plan Rates'!D45</f>
        <v>0</v>
      </c>
      <c r="D45" s="82">
        <f>'III Plan Rates'!E45</f>
        <v>0</v>
      </c>
      <c r="E45" s="81">
        <f>'III Plan Rates'!F45</f>
        <v>0</v>
      </c>
      <c r="F45" s="11">
        <f>'III Plan Rates'!G45</f>
        <v>0</v>
      </c>
      <c r="G45" s="11">
        <f>'III Plan Rates'!J45</f>
        <v>0</v>
      </c>
      <c r="H45" s="47"/>
      <c r="I45" s="327"/>
      <c r="J45" s="327"/>
      <c r="K45" s="327"/>
      <c r="L45" s="327"/>
      <c r="M45" s="327"/>
      <c r="N45" s="327"/>
      <c r="O45" s="327"/>
      <c r="P45" s="327"/>
      <c r="Q45" s="327"/>
      <c r="R45" s="79">
        <f t="shared" si="3"/>
        <v>0</v>
      </c>
      <c r="S45" s="28"/>
      <c r="T45" s="28"/>
      <c r="U45" s="90">
        <f>IF(I45&gt;0,'III Plan Rates'!$Z45*'V Consumer Factors'!$M$8,0)</f>
        <v>0</v>
      </c>
      <c r="V45" s="90">
        <f>IF(J45&gt;0,'III Plan Rates'!$Z45*'V Consumer Factors'!$M$9,0)</f>
        <v>0</v>
      </c>
      <c r="W45" s="90">
        <f>IF(K45&gt;0,'III Plan Rates'!$Z45*'V Consumer Factors'!$M$10,0)</f>
        <v>0</v>
      </c>
      <c r="X45" s="90">
        <f>IF(L45&gt;0,'III Plan Rates'!$Z45*'V Consumer Factors'!$M$11,0)</f>
        <v>0</v>
      </c>
      <c r="Y45" s="90">
        <f>IF(M45&gt;0,'III Plan Rates'!$Z45*'V Consumer Factors'!$M$12,0)</f>
        <v>0</v>
      </c>
      <c r="Z45" s="90">
        <f>IF(N45&gt;0,'III Plan Rates'!$Z45*'V Consumer Factors'!$M$13,0)</f>
        <v>0</v>
      </c>
      <c r="AA45" s="90">
        <f>IF(O45&gt;0,'III Plan Rates'!$Z45*'V Consumer Factors'!$M$14,0)</f>
        <v>0</v>
      </c>
      <c r="AB45" s="90">
        <f>IF(P45&gt;0,'III Plan Rates'!$Z45*'V Consumer Factors'!$M$15,0)</f>
        <v>0</v>
      </c>
      <c r="AC45" s="90">
        <f>IF(Q45&gt;0,'III Plan Rates'!$Z45*'V Consumer Factors'!$M$16,0)</f>
        <v>0</v>
      </c>
      <c r="AD45" s="90">
        <f t="shared" si="14"/>
        <v>0</v>
      </c>
      <c r="AE45" s="21"/>
      <c r="AF45" s="89">
        <f>IF(I45&gt;0,'III Plan Rates'!$AA45*'V Consumer Factors'!$N$8,0)</f>
        <v>0</v>
      </c>
      <c r="AG45" s="89">
        <f>IF(J45&gt;0,'III Plan Rates'!$AA45*'V Consumer Factors'!$N$9,0)</f>
        <v>0</v>
      </c>
      <c r="AH45" s="89">
        <f>IF(K45&gt;0,'III Plan Rates'!$AA45*'V Consumer Factors'!$N$10,0)</f>
        <v>0</v>
      </c>
      <c r="AI45" s="89">
        <f>IF(L45&gt;0,'III Plan Rates'!$AA45*'V Consumer Factors'!$N$11,0)</f>
        <v>0</v>
      </c>
      <c r="AJ45" s="89">
        <f>IF(M45&gt;0,'III Plan Rates'!$AA45*'V Consumer Factors'!$N$12,0)</f>
        <v>0</v>
      </c>
      <c r="AK45" s="89">
        <f>IF(N45&gt;0,'III Plan Rates'!$AA45*'V Consumer Factors'!$N$13,0)</f>
        <v>0</v>
      </c>
      <c r="AL45" s="89">
        <f>IF(O45&gt;0,'III Plan Rates'!$AA45*'V Consumer Factors'!$N$14,0)</f>
        <v>0</v>
      </c>
      <c r="AM45" s="89">
        <f>IF(P45&gt;0,'III Plan Rates'!$AA45*'V Consumer Factors'!$N$15,0)</f>
        <v>0</v>
      </c>
      <c r="AN45" s="89">
        <f>IF(Q45&gt;0,'III Plan Rates'!$AA45*'V Consumer Factors'!$N$16,0)</f>
        <v>0</v>
      </c>
      <c r="AO45" s="89">
        <f t="shared" si="16"/>
        <v>0</v>
      </c>
      <c r="AQ45" s="91">
        <f t="shared" si="5"/>
        <v>0</v>
      </c>
      <c r="AR45" s="91">
        <f t="shared" si="6"/>
        <v>0</v>
      </c>
      <c r="AS45" s="91">
        <f t="shared" si="7"/>
        <v>0</v>
      </c>
      <c r="AT45" s="91">
        <f t="shared" si="8"/>
        <v>0</v>
      </c>
      <c r="AU45" s="91">
        <f t="shared" si="9"/>
        <v>0</v>
      </c>
      <c r="AV45" s="91">
        <f t="shared" si="10"/>
        <v>0</v>
      </c>
      <c r="AW45" s="91">
        <f t="shared" si="11"/>
        <v>0</v>
      </c>
      <c r="AX45" s="91">
        <f t="shared" si="12"/>
        <v>0</v>
      </c>
      <c r="AY45" s="91">
        <f t="shared" si="13"/>
        <v>0</v>
      </c>
      <c r="AZ45" s="91">
        <f t="shared" si="15"/>
        <v>0</v>
      </c>
    </row>
    <row r="46" spans="1:52" x14ac:dyDescent="0.25">
      <c r="A46" s="50" t="s">
        <v>120</v>
      </c>
      <c r="B46" s="81">
        <f>'III Plan Rates'!B46</f>
        <v>0</v>
      </c>
      <c r="C46" s="80">
        <f>'III Plan Rates'!D46</f>
        <v>0</v>
      </c>
      <c r="D46" s="82">
        <f>'III Plan Rates'!E46</f>
        <v>0</v>
      </c>
      <c r="E46" s="81">
        <f>'III Plan Rates'!F46</f>
        <v>0</v>
      </c>
      <c r="F46" s="11">
        <f>'III Plan Rates'!G46</f>
        <v>0</v>
      </c>
      <c r="G46" s="11">
        <f>'III Plan Rates'!J46</f>
        <v>0</v>
      </c>
      <c r="H46" s="47"/>
      <c r="I46" s="327"/>
      <c r="J46" s="327"/>
      <c r="K46" s="327"/>
      <c r="L46" s="327"/>
      <c r="M46" s="327"/>
      <c r="N46" s="327"/>
      <c r="O46" s="327"/>
      <c r="P46" s="327"/>
      <c r="Q46" s="327"/>
      <c r="R46" s="79">
        <f t="shared" si="3"/>
        <v>0</v>
      </c>
      <c r="S46" s="28"/>
      <c r="T46" s="28"/>
      <c r="U46" s="90">
        <f>IF(I46&gt;0,'III Plan Rates'!$Z46*'V Consumer Factors'!$M$8,0)</f>
        <v>0</v>
      </c>
      <c r="V46" s="90">
        <f>IF(J46&gt;0,'III Plan Rates'!$Z46*'V Consumer Factors'!$M$9,0)</f>
        <v>0</v>
      </c>
      <c r="W46" s="90">
        <f>IF(K46&gt;0,'III Plan Rates'!$Z46*'V Consumer Factors'!$M$10,0)</f>
        <v>0</v>
      </c>
      <c r="X46" s="90">
        <f>IF(L46&gt;0,'III Plan Rates'!$Z46*'V Consumer Factors'!$M$11,0)</f>
        <v>0</v>
      </c>
      <c r="Y46" s="90">
        <f>IF(M46&gt;0,'III Plan Rates'!$Z46*'V Consumer Factors'!$M$12,0)</f>
        <v>0</v>
      </c>
      <c r="Z46" s="90">
        <f>IF(N46&gt;0,'III Plan Rates'!$Z46*'V Consumer Factors'!$M$13,0)</f>
        <v>0</v>
      </c>
      <c r="AA46" s="90">
        <f>IF(O46&gt;0,'III Plan Rates'!$Z46*'V Consumer Factors'!$M$14,0)</f>
        <v>0</v>
      </c>
      <c r="AB46" s="90">
        <f>IF(P46&gt;0,'III Plan Rates'!$Z46*'V Consumer Factors'!$M$15,0)</f>
        <v>0</v>
      </c>
      <c r="AC46" s="90">
        <f>IF(Q46&gt;0,'III Plan Rates'!$Z46*'V Consumer Factors'!$M$16,0)</f>
        <v>0</v>
      </c>
      <c r="AD46" s="90">
        <f t="shared" si="14"/>
        <v>0</v>
      </c>
      <c r="AE46" s="21"/>
      <c r="AF46" s="89">
        <f>IF(I46&gt;0,'III Plan Rates'!$AA46*'V Consumer Factors'!$N$8,0)</f>
        <v>0</v>
      </c>
      <c r="AG46" s="89">
        <f>IF(J46&gt;0,'III Plan Rates'!$AA46*'V Consumer Factors'!$N$9,0)</f>
        <v>0</v>
      </c>
      <c r="AH46" s="89">
        <f>IF(K46&gt;0,'III Plan Rates'!$AA46*'V Consumer Factors'!$N$10,0)</f>
        <v>0</v>
      </c>
      <c r="AI46" s="89">
        <f>IF(L46&gt;0,'III Plan Rates'!$AA46*'V Consumer Factors'!$N$11,0)</f>
        <v>0</v>
      </c>
      <c r="AJ46" s="89">
        <f>IF(M46&gt;0,'III Plan Rates'!$AA46*'V Consumer Factors'!$N$12,0)</f>
        <v>0</v>
      </c>
      <c r="AK46" s="89">
        <f>IF(N46&gt;0,'III Plan Rates'!$AA46*'V Consumer Factors'!$N$13,0)</f>
        <v>0</v>
      </c>
      <c r="AL46" s="89">
        <f>IF(O46&gt;0,'III Plan Rates'!$AA46*'V Consumer Factors'!$N$14,0)</f>
        <v>0</v>
      </c>
      <c r="AM46" s="89">
        <f>IF(P46&gt;0,'III Plan Rates'!$AA46*'V Consumer Factors'!$N$15,0)</f>
        <v>0</v>
      </c>
      <c r="AN46" s="89">
        <f>IF(Q46&gt;0,'III Plan Rates'!$AA46*'V Consumer Factors'!$N$16,0)</f>
        <v>0</v>
      </c>
      <c r="AO46" s="89">
        <f t="shared" si="16"/>
        <v>0</v>
      </c>
      <c r="AQ46" s="91">
        <f t="shared" si="5"/>
        <v>0</v>
      </c>
      <c r="AR46" s="91">
        <f t="shared" si="6"/>
        <v>0</v>
      </c>
      <c r="AS46" s="91">
        <f t="shared" si="7"/>
        <v>0</v>
      </c>
      <c r="AT46" s="91">
        <f t="shared" si="8"/>
        <v>0</v>
      </c>
      <c r="AU46" s="91">
        <f t="shared" si="9"/>
        <v>0</v>
      </c>
      <c r="AV46" s="91">
        <f t="shared" si="10"/>
        <v>0</v>
      </c>
      <c r="AW46" s="91">
        <f t="shared" si="11"/>
        <v>0</v>
      </c>
      <c r="AX46" s="91">
        <f t="shared" si="12"/>
        <v>0</v>
      </c>
      <c r="AY46" s="91">
        <f t="shared" si="13"/>
        <v>0</v>
      </c>
      <c r="AZ46" s="91">
        <f t="shared" si="15"/>
        <v>0</v>
      </c>
    </row>
    <row r="47" spans="1:52" x14ac:dyDescent="0.25">
      <c r="A47" s="50" t="s">
        <v>121</v>
      </c>
      <c r="B47" s="81">
        <f>'III Plan Rates'!B47</f>
        <v>0</v>
      </c>
      <c r="C47" s="80">
        <f>'III Plan Rates'!D47</f>
        <v>0</v>
      </c>
      <c r="D47" s="82">
        <f>'III Plan Rates'!E47</f>
        <v>0</v>
      </c>
      <c r="E47" s="81">
        <f>'III Plan Rates'!F47</f>
        <v>0</v>
      </c>
      <c r="F47" s="11">
        <f>'III Plan Rates'!G47</f>
        <v>0</v>
      </c>
      <c r="G47" s="11">
        <f>'III Plan Rates'!J47</f>
        <v>0</v>
      </c>
      <c r="H47" s="47"/>
      <c r="I47" s="327"/>
      <c r="J47" s="327"/>
      <c r="K47" s="327"/>
      <c r="L47" s="327"/>
      <c r="M47" s="327"/>
      <c r="N47" s="327"/>
      <c r="O47" s="327"/>
      <c r="P47" s="327"/>
      <c r="Q47" s="327"/>
      <c r="R47" s="79">
        <f t="shared" si="3"/>
        <v>0</v>
      </c>
      <c r="S47" s="28"/>
      <c r="T47" s="28"/>
      <c r="U47" s="90">
        <f>IF(I47&gt;0,'III Plan Rates'!$Z47*'V Consumer Factors'!$M$8,0)</f>
        <v>0</v>
      </c>
      <c r="V47" s="90">
        <f>IF(J47&gt;0,'III Plan Rates'!$Z47*'V Consumer Factors'!$M$9,0)</f>
        <v>0</v>
      </c>
      <c r="W47" s="90">
        <f>IF(K47&gt;0,'III Plan Rates'!$Z47*'V Consumer Factors'!$M$10,0)</f>
        <v>0</v>
      </c>
      <c r="X47" s="90">
        <f>IF(L47&gt;0,'III Plan Rates'!$Z47*'V Consumer Factors'!$M$11,0)</f>
        <v>0</v>
      </c>
      <c r="Y47" s="90">
        <f>IF(M47&gt;0,'III Plan Rates'!$Z47*'V Consumer Factors'!$M$12,0)</f>
        <v>0</v>
      </c>
      <c r="Z47" s="90">
        <f>IF(N47&gt;0,'III Plan Rates'!$Z47*'V Consumer Factors'!$M$13,0)</f>
        <v>0</v>
      </c>
      <c r="AA47" s="90">
        <f>IF(O47&gt;0,'III Plan Rates'!$Z47*'V Consumer Factors'!$M$14,0)</f>
        <v>0</v>
      </c>
      <c r="AB47" s="90">
        <f>IF(P47&gt;0,'III Plan Rates'!$Z47*'V Consumer Factors'!$M$15,0)</f>
        <v>0</v>
      </c>
      <c r="AC47" s="90">
        <f>IF(Q47&gt;0,'III Plan Rates'!$Z47*'V Consumer Factors'!$M$16,0)</f>
        <v>0</v>
      </c>
      <c r="AD47" s="90">
        <f t="shared" si="14"/>
        <v>0</v>
      </c>
      <c r="AE47" s="21"/>
      <c r="AF47" s="89">
        <f>IF(I47&gt;0,'III Plan Rates'!$AA47*'V Consumer Factors'!$N$8,0)</f>
        <v>0</v>
      </c>
      <c r="AG47" s="89">
        <f>IF(J47&gt;0,'III Plan Rates'!$AA47*'V Consumer Factors'!$N$9,0)</f>
        <v>0</v>
      </c>
      <c r="AH47" s="89">
        <f>IF(K47&gt;0,'III Plan Rates'!$AA47*'V Consumer Factors'!$N$10,0)</f>
        <v>0</v>
      </c>
      <c r="AI47" s="89">
        <f>IF(L47&gt;0,'III Plan Rates'!$AA47*'V Consumer Factors'!$N$11,0)</f>
        <v>0</v>
      </c>
      <c r="AJ47" s="89">
        <f>IF(M47&gt;0,'III Plan Rates'!$AA47*'V Consumer Factors'!$N$12,0)</f>
        <v>0</v>
      </c>
      <c r="AK47" s="89">
        <f>IF(N47&gt;0,'III Plan Rates'!$AA47*'V Consumer Factors'!$N$13,0)</f>
        <v>0</v>
      </c>
      <c r="AL47" s="89">
        <f>IF(O47&gt;0,'III Plan Rates'!$AA47*'V Consumer Factors'!$N$14,0)</f>
        <v>0</v>
      </c>
      <c r="AM47" s="89">
        <f>IF(P47&gt;0,'III Plan Rates'!$AA47*'V Consumer Factors'!$N$15,0)</f>
        <v>0</v>
      </c>
      <c r="AN47" s="89">
        <f>IF(Q47&gt;0,'III Plan Rates'!$AA47*'V Consumer Factors'!$N$16,0)</f>
        <v>0</v>
      </c>
      <c r="AO47" s="89">
        <f t="shared" si="16"/>
        <v>0</v>
      </c>
      <c r="AQ47" s="91">
        <f t="shared" si="5"/>
        <v>0</v>
      </c>
      <c r="AR47" s="91">
        <f t="shared" si="6"/>
        <v>0</v>
      </c>
      <c r="AS47" s="91">
        <f t="shared" si="7"/>
        <v>0</v>
      </c>
      <c r="AT47" s="91">
        <f t="shared" si="8"/>
        <v>0</v>
      </c>
      <c r="AU47" s="91">
        <f t="shared" si="9"/>
        <v>0</v>
      </c>
      <c r="AV47" s="91">
        <f t="shared" si="10"/>
        <v>0</v>
      </c>
      <c r="AW47" s="91">
        <f t="shared" si="11"/>
        <v>0</v>
      </c>
      <c r="AX47" s="91">
        <f t="shared" si="12"/>
        <v>0</v>
      </c>
      <c r="AY47" s="91">
        <f t="shared" si="13"/>
        <v>0</v>
      </c>
      <c r="AZ47" s="91">
        <f t="shared" si="15"/>
        <v>0</v>
      </c>
    </row>
    <row r="48" spans="1:52" x14ac:dyDescent="0.25">
      <c r="A48" s="50" t="s">
        <v>122</v>
      </c>
      <c r="B48" s="81">
        <f>'III Plan Rates'!B48</f>
        <v>0</v>
      </c>
      <c r="C48" s="80">
        <f>'III Plan Rates'!D48</f>
        <v>0</v>
      </c>
      <c r="D48" s="82">
        <f>'III Plan Rates'!E48</f>
        <v>0</v>
      </c>
      <c r="E48" s="81">
        <f>'III Plan Rates'!F48</f>
        <v>0</v>
      </c>
      <c r="F48" s="11">
        <f>'III Plan Rates'!G48</f>
        <v>0</v>
      </c>
      <c r="G48" s="11">
        <f>'III Plan Rates'!J48</f>
        <v>0</v>
      </c>
      <c r="H48" s="47"/>
      <c r="I48" s="327"/>
      <c r="J48" s="327"/>
      <c r="K48" s="327"/>
      <c r="L48" s="327"/>
      <c r="M48" s="327"/>
      <c r="N48" s="327"/>
      <c r="O48" s="327"/>
      <c r="P48" s="327"/>
      <c r="Q48" s="327"/>
      <c r="R48" s="79">
        <f t="shared" si="3"/>
        <v>0</v>
      </c>
      <c r="S48" s="28"/>
      <c r="T48" s="28"/>
      <c r="U48" s="90">
        <f>IF(I48&gt;0,'III Plan Rates'!$Z48*'V Consumer Factors'!$M$8,0)</f>
        <v>0</v>
      </c>
      <c r="V48" s="90">
        <f>IF(J48&gt;0,'III Plan Rates'!$Z48*'V Consumer Factors'!$M$9,0)</f>
        <v>0</v>
      </c>
      <c r="W48" s="90">
        <f>IF(K48&gt;0,'III Plan Rates'!$Z48*'V Consumer Factors'!$M$10,0)</f>
        <v>0</v>
      </c>
      <c r="X48" s="90">
        <f>IF(L48&gt;0,'III Plan Rates'!$Z48*'V Consumer Factors'!$M$11,0)</f>
        <v>0</v>
      </c>
      <c r="Y48" s="90">
        <f>IF(M48&gt;0,'III Plan Rates'!$Z48*'V Consumer Factors'!$M$12,0)</f>
        <v>0</v>
      </c>
      <c r="Z48" s="90">
        <f>IF(N48&gt;0,'III Plan Rates'!$Z48*'V Consumer Factors'!$M$13,0)</f>
        <v>0</v>
      </c>
      <c r="AA48" s="90">
        <f>IF(O48&gt;0,'III Plan Rates'!$Z48*'V Consumer Factors'!$M$14,0)</f>
        <v>0</v>
      </c>
      <c r="AB48" s="90">
        <f>IF(P48&gt;0,'III Plan Rates'!$Z48*'V Consumer Factors'!$M$15,0)</f>
        <v>0</v>
      </c>
      <c r="AC48" s="90">
        <f>IF(Q48&gt;0,'III Plan Rates'!$Z48*'V Consumer Factors'!$M$16,0)</f>
        <v>0</v>
      </c>
      <c r="AD48" s="90">
        <f t="shared" si="14"/>
        <v>0</v>
      </c>
      <c r="AE48" s="21"/>
      <c r="AF48" s="89">
        <f>IF(I48&gt;0,'III Plan Rates'!$AA48*'V Consumer Factors'!$N$8,0)</f>
        <v>0</v>
      </c>
      <c r="AG48" s="89">
        <f>IF(J48&gt;0,'III Plan Rates'!$AA48*'V Consumer Factors'!$N$9,0)</f>
        <v>0</v>
      </c>
      <c r="AH48" s="89">
        <f>IF(K48&gt;0,'III Plan Rates'!$AA48*'V Consumer Factors'!$N$10,0)</f>
        <v>0</v>
      </c>
      <c r="AI48" s="89">
        <f>IF(L48&gt;0,'III Plan Rates'!$AA48*'V Consumer Factors'!$N$11,0)</f>
        <v>0</v>
      </c>
      <c r="AJ48" s="89">
        <f>IF(M48&gt;0,'III Plan Rates'!$AA48*'V Consumer Factors'!$N$12,0)</f>
        <v>0</v>
      </c>
      <c r="AK48" s="89">
        <f>IF(N48&gt;0,'III Plan Rates'!$AA48*'V Consumer Factors'!$N$13,0)</f>
        <v>0</v>
      </c>
      <c r="AL48" s="89">
        <f>IF(O48&gt;0,'III Plan Rates'!$AA48*'V Consumer Factors'!$N$14,0)</f>
        <v>0</v>
      </c>
      <c r="AM48" s="89">
        <f>IF(P48&gt;0,'III Plan Rates'!$AA48*'V Consumer Factors'!$N$15,0)</f>
        <v>0</v>
      </c>
      <c r="AN48" s="89">
        <f>IF(Q48&gt;0,'III Plan Rates'!$AA48*'V Consumer Factors'!$N$16,0)</f>
        <v>0</v>
      </c>
      <c r="AO48" s="89">
        <f t="shared" si="16"/>
        <v>0</v>
      </c>
      <c r="AQ48" s="91">
        <f t="shared" si="5"/>
        <v>0</v>
      </c>
      <c r="AR48" s="91">
        <f t="shared" si="6"/>
        <v>0</v>
      </c>
      <c r="AS48" s="91">
        <f t="shared" si="7"/>
        <v>0</v>
      </c>
      <c r="AT48" s="91">
        <f t="shared" si="8"/>
        <v>0</v>
      </c>
      <c r="AU48" s="91">
        <f t="shared" si="9"/>
        <v>0</v>
      </c>
      <c r="AV48" s="91">
        <f t="shared" si="10"/>
        <v>0</v>
      </c>
      <c r="AW48" s="91">
        <f t="shared" si="11"/>
        <v>0</v>
      </c>
      <c r="AX48" s="91">
        <f t="shared" si="12"/>
        <v>0</v>
      </c>
      <c r="AY48" s="91">
        <f t="shared" si="13"/>
        <v>0</v>
      </c>
      <c r="AZ48" s="91">
        <f t="shared" si="15"/>
        <v>0</v>
      </c>
    </row>
    <row r="49" spans="1:52" x14ac:dyDescent="0.25">
      <c r="A49" s="50" t="s">
        <v>123</v>
      </c>
      <c r="B49" s="81">
        <f>'III Plan Rates'!B49</f>
        <v>0</v>
      </c>
      <c r="C49" s="80">
        <f>'III Plan Rates'!D49</f>
        <v>0</v>
      </c>
      <c r="D49" s="82">
        <f>'III Plan Rates'!E49</f>
        <v>0</v>
      </c>
      <c r="E49" s="81">
        <f>'III Plan Rates'!F49</f>
        <v>0</v>
      </c>
      <c r="F49" s="11">
        <f>'III Plan Rates'!G49</f>
        <v>0</v>
      </c>
      <c r="G49" s="11">
        <f>'III Plan Rates'!J49</f>
        <v>0</v>
      </c>
      <c r="H49" s="47"/>
      <c r="I49" s="327"/>
      <c r="J49" s="327"/>
      <c r="K49" s="327"/>
      <c r="L49" s="327"/>
      <c r="M49" s="327"/>
      <c r="N49" s="327"/>
      <c r="O49" s="327"/>
      <c r="P49" s="327"/>
      <c r="Q49" s="327"/>
      <c r="R49" s="79">
        <f t="shared" si="3"/>
        <v>0</v>
      </c>
      <c r="S49" s="28"/>
      <c r="T49" s="28"/>
      <c r="U49" s="90">
        <f>IF(I49&gt;0,'III Plan Rates'!$Z49*'V Consumer Factors'!$M$8,0)</f>
        <v>0</v>
      </c>
      <c r="V49" s="90">
        <f>IF(J49&gt;0,'III Plan Rates'!$Z49*'V Consumer Factors'!$M$9,0)</f>
        <v>0</v>
      </c>
      <c r="W49" s="90">
        <f>IF(K49&gt;0,'III Plan Rates'!$Z49*'V Consumer Factors'!$M$10,0)</f>
        <v>0</v>
      </c>
      <c r="X49" s="90">
        <f>IF(L49&gt;0,'III Plan Rates'!$Z49*'V Consumer Factors'!$M$11,0)</f>
        <v>0</v>
      </c>
      <c r="Y49" s="90">
        <f>IF(M49&gt;0,'III Plan Rates'!$Z49*'V Consumer Factors'!$M$12,0)</f>
        <v>0</v>
      </c>
      <c r="Z49" s="90">
        <f>IF(N49&gt;0,'III Plan Rates'!$Z49*'V Consumer Factors'!$M$13,0)</f>
        <v>0</v>
      </c>
      <c r="AA49" s="90">
        <f>IF(O49&gt;0,'III Plan Rates'!$Z49*'V Consumer Factors'!$M$14,0)</f>
        <v>0</v>
      </c>
      <c r="AB49" s="90">
        <f>IF(P49&gt;0,'III Plan Rates'!$Z49*'V Consumer Factors'!$M$15,0)</f>
        <v>0</v>
      </c>
      <c r="AC49" s="90">
        <f>IF(Q49&gt;0,'III Plan Rates'!$Z49*'V Consumer Factors'!$M$16,0)</f>
        <v>0</v>
      </c>
      <c r="AD49" s="90">
        <f t="shared" si="14"/>
        <v>0</v>
      </c>
      <c r="AE49" s="21"/>
      <c r="AF49" s="89">
        <f>IF(I49&gt;0,'III Plan Rates'!$AA49*'V Consumer Factors'!$N$8,0)</f>
        <v>0</v>
      </c>
      <c r="AG49" s="89">
        <f>IF(J49&gt;0,'III Plan Rates'!$AA49*'V Consumer Factors'!$N$9,0)</f>
        <v>0</v>
      </c>
      <c r="AH49" s="89">
        <f>IF(K49&gt;0,'III Plan Rates'!$AA49*'V Consumer Factors'!$N$10,0)</f>
        <v>0</v>
      </c>
      <c r="AI49" s="89">
        <f>IF(L49&gt;0,'III Plan Rates'!$AA49*'V Consumer Factors'!$N$11,0)</f>
        <v>0</v>
      </c>
      <c r="AJ49" s="89">
        <f>IF(M49&gt;0,'III Plan Rates'!$AA49*'V Consumer Factors'!$N$12,0)</f>
        <v>0</v>
      </c>
      <c r="AK49" s="89">
        <f>IF(N49&gt;0,'III Plan Rates'!$AA49*'V Consumer Factors'!$N$13,0)</f>
        <v>0</v>
      </c>
      <c r="AL49" s="89">
        <f>IF(O49&gt;0,'III Plan Rates'!$AA49*'V Consumer Factors'!$N$14,0)</f>
        <v>0</v>
      </c>
      <c r="AM49" s="89">
        <f>IF(P49&gt;0,'III Plan Rates'!$AA49*'V Consumer Factors'!$N$15,0)</f>
        <v>0</v>
      </c>
      <c r="AN49" s="89">
        <f>IF(Q49&gt;0,'III Plan Rates'!$AA49*'V Consumer Factors'!$N$16,0)</f>
        <v>0</v>
      </c>
      <c r="AO49" s="89">
        <f t="shared" si="16"/>
        <v>0</v>
      </c>
      <c r="AQ49" s="91">
        <f t="shared" si="5"/>
        <v>0</v>
      </c>
      <c r="AR49" s="91">
        <f t="shared" si="6"/>
        <v>0</v>
      </c>
      <c r="AS49" s="91">
        <f t="shared" si="7"/>
        <v>0</v>
      </c>
      <c r="AT49" s="91">
        <f t="shared" si="8"/>
        <v>0</v>
      </c>
      <c r="AU49" s="91">
        <f t="shared" si="9"/>
        <v>0</v>
      </c>
      <c r="AV49" s="91">
        <f t="shared" si="10"/>
        <v>0</v>
      </c>
      <c r="AW49" s="91">
        <f t="shared" si="11"/>
        <v>0</v>
      </c>
      <c r="AX49" s="91">
        <f t="shared" si="12"/>
        <v>0</v>
      </c>
      <c r="AY49" s="91">
        <f t="shared" si="13"/>
        <v>0</v>
      </c>
      <c r="AZ49" s="91">
        <f t="shared" si="15"/>
        <v>0</v>
      </c>
    </row>
    <row r="50" spans="1:52" x14ac:dyDescent="0.25">
      <c r="A50" s="50" t="s">
        <v>124</v>
      </c>
      <c r="B50" s="81">
        <f>'III Plan Rates'!B50</f>
        <v>0</v>
      </c>
      <c r="C50" s="80">
        <f>'III Plan Rates'!D50</f>
        <v>0</v>
      </c>
      <c r="D50" s="82">
        <f>'III Plan Rates'!E50</f>
        <v>0</v>
      </c>
      <c r="E50" s="81">
        <f>'III Plan Rates'!F50</f>
        <v>0</v>
      </c>
      <c r="F50" s="11">
        <f>'III Plan Rates'!G50</f>
        <v>0</v>
      </c>
      <c r="G50" s="11">
        <f>'III Plan Rates'!J50</f>
        <v>0</v>
      </c>
      <c r="H50" s="47"/>
      <c r="I50" s="327"/>
      <c r="J50" s="327"/>
      <c r="K50" s="327"/>
      <c r="L50" s="327"/>
      <c r="M50" s="327"/>
      <c r="N50" s="327"/>
      <c r="O50" s="327"/>
      <c r="P50" s="327"/>
      <c r="Q50" s="327"/>
      <c r="R50" s="79">
        <f t="shared" si="3"/>
        <v>0</v>
      </c>
      <c r="S50" s="28"/>
      <c r="T50" s="28"/>
      <c r="U50" s="90">
        <f>IF(I50&gt;0,'III Plan Rates'!$Z50*'V Consumer Factors'!$M$8,0)</f>
        <v>0</v>
      </c>
      <c r="V50" s="90">
        <f>IF(J50&gt;0,'III Plan Rates'!$Z50*'V Consumer Factors'!$M$9,0)</f>
        <v>0</v>
      </c>
      <c r="W50" s="90">
        <f>IF(K50&gt;0,'III Plan Rates'!$Z50*'V Consumer Factors'!$M$10,0)</f>
        <v>0</v>
      </c>
      <c r="X50" s="90">
        <f>IF(L50&gt;0,'III Plan Rates'!$Z50*'V Consumer Factors'!$M$11,0)</f>
        <v>0</v>
      </c>
      <c r="Y50" s="90">
        <f>IF(M50&gt;0,'III Plan Rates'!$Z50*'V Consumer Factors'!$M$12,0)</f>
        <v>0</v>
      </c>
      <c r="Z50" s="90">
        <f>IF(N50&gt;0,'III Plan Rates'!$Z50*'V Consumer Factors'!$M$13,0)</f>
        <v>0</v>
      </c>
      <c r="AA50" s="90">
        <f>IF(O50&gt;0,'III Plan Rates'!$Z50*'V Consumer Factors'!$M$14,0)</f>
        <v>0</v>
      </c>
      <c r="AB50" s="90">
        <f>IF(P50&gt;0,'III Plan Rates'!$Z50*'V Consumer Factors'!$M$15,0)</f>
        <v>0</v>
      </c>
      <c r="AC50" s="90">
        <f>IF(Q50&gt;0,'III Plan Rates'!$Z50*'V Consumer Factors'!$M$16,0)</f>
        <v>0</v>
      </c>
      <c r="AD50" s="90">
        <f t="shared" si="14"/>
        <v>0</v>
      </c>
      <c r="AE50" s="21"/>
      <c r="AF50" s="89">
        <f>IF(I50&gt;0,'III Plan Rates'!$AA50*'V Consumer Factors'!$N$8,0)</f>
        <v>0</v>
      </c>
      <c r="AG50" s="89">
        <f>IF(J50&gt;0,'III Plan Rates'!$AA50*'V Consumer Factors'!$N$9,0)</f>
        <v>0</v>
      </c>
      <c r="AH50" s="89">
        <f>IF(K50&gt;0,'III Plan Rates'!$AA50*'V Consumer Factors'!$N$10,0)</f>
        <v>0</v>
      </c>
      <c r="AI50" s="89">
        <f>IF(L50&gt;0,'III Plan Rates'!$AA50*'V Consumer Factors'!$N$11,0)</f>
        <v>0</v>
      </c>
      <c r="AJ50" s="89">
        <f>IF(M50&gt;0,'III Plan Rates'!$AA50*'V Consumer Factors'!$N$12,0)</f>
        <v>0</v>
      </c>
      <c r="AK50" s="89">
        <f>IF(N50&gt;0,'III Plan Rates'!$AA50*'V Consumer Factors'!$N$13,0)</f>
        <v>0</v>
      </c>
      <c r="AL50" s="89">
        <f>IF(O50&gt;0,'III Plan Rates'!$AA50*'V Consumer Factors'!$N$14,0)</f>
        <v>0</v>
      </c>
      <c r="AM50" s="89">
        <f>IF(P50&gt;0,'III Plan Rates'!$AA50*'V Consumer Factors'!$N$15,0)</f>
        <v>0</v>
      </c>
      <c r="AN50" s="89">
        <f>IF(Q50&gt;0,'III Plan Rates'!$AA50*'V Consumer Factors'!$N$16,0)</f>
        <v>0</v>
      </c>
      <c r="AO50" s="89">
        <f t="shared" si="16"/>
        <v>0</v>
      </c>
      <c r="AQ50" s="91">
        <f t="shared" si="5"/>
        <v>0</v>
      </c>
      <c r="AR50" s="91">
        <f t="shared" si="6"/>
        <v>0</v>
      </c>
      <c r="AS50" s="91">
        <f t="shared" si="7"/>
        <v>0</v>
      </c>
      <c r="AT50" s="91">
        <f t="shared" si="8"/>
        <v>0</v>
      </c>
      <c r="AU50" s="91">
        <f t="shared" si="9"/>
        <v>0</v>
      </c>
      <c r="AV50" s="91">
        <f t="shared" si="10"/>
        <v>0</v>
      </c>
      <c r="AW50" s="91">
        <f t="shared" si="11"/>
        <v>0</v>
      </c>
      <c r="AX50" s="91">
        <f t="shared" si="12"/>
        <v>0</v>
      </c>
      <c r="AY50" s="91">
        <f t="shared" si="13"/>
        <v>0</v>
      </c>
      <c r="AZ50" s="91">
        <f t="shared" si="15"/>
        <v>0</v>
      </c>
    </row>
    <row r="51" spans="1:52" x14ac:dyDescent="0.25">
      <c r="A51" s="50" t="s">
        <v>125</v>
      </c>
      <c r="B51" s="81">
        <f>'III Plan Rates'!B51</f>
        <v>0</v>
      </c>
      <c r="C51" s="80">
        <f>'III Plan Rates'!D51</f>
        <v>0</v>
      </c>
      <c r="D51" s="82">
        <f>'III Plan Rates'!E51</f>
        <v>0</v>
      </c>
      <c r="E51" s="81">
        <f>'III Plan Rates'!F51</f>
        <v>0</v>
      </c>
      <c r="F51" s="11">
        <f>'III Plan Rates'!G51</f>
        <v>0</v>
      </c>
      <c r="G51" s="11">
        <f>'III Plan Rates'!J51</f>
        <v>0</v>
      </c>
      <c r="H51" s="47"/>
      <c r="I51" s="327"/>
      <c r="J51" s="327"/>
      <c r="K51" s="327"/>
      <c r="L51" s="327"/>
      <c r="M51" s="327"/>
      <c r="N51" s="327"/>
      <c r="O51" s="327"/>
      <c r="P51" s="327"/>
      <c r="Q51" s="327"/>
      <c r="R51" s="79">
        <f t="shared" si="3"/>
        <v>0</v>
      </c>
      <c r="S51" s="28"/>
      <c r="T51" s="28"/>
      <c r="U51" s="90">
        <f>IF(I51&gt;0,'III Plan Rates'!$Z51*'V Consumer Factors'!$M$8,0)</f>
        <v>0</v>
      </c>
      <c r="V51" s="90">
        <f>IF(J51&gt;0,'III Plan Rates'!$Z51*'V Consumer Factors'!$M$9,0)</f>
        <v>0</v>
      </c>
      <c r="W51" s="90">
        <f>IF(K51&gt;0,'III Plan Rates'!$Z51*'V Consumer Factors'!$M$10,0)</f>
        <v>0</v>
      </c>
      <c r="X51" s="90">
        <f>IF(L51&gt;0,'III Plan Rates'!$Z51*'V Consumer Factors'!$M$11,0)</f>
        <v>0</v>
      </c>
      <c r="Y51" s="90">
        <f>IF(M51&gt;0,'III Plan Rates'!$Z51*'V Consumer Factors'!$M$12,0)</f>
        <v>0</v>
      </c>
      <c r="Z51" s="90">
        <f>IF(N51&gt;0,'III Plan Rates'!$Z51*'V Consumer Factors'!$M$13,0)</f>
        <v>0</v>
      </c>
      <c r="AA51" s="90">
        <f>IF(O51&gt;0,'III Plan Rates'!$Z51*'V Consumer Factors'!$M$14,0)</f>
        <v>0</v>
      </c>
      <c r="AB51" s="90">
        <f>IF(P51&gt;0,'III Plan Rates'!$Z51*'V Consumer Factors'!$M$15,0)</f>
        <v>0</v>
      </c>
      <c r="AC51" s="90">
        <f>IF(Q51&gt;0,'III Plan Rates'!$Z51*'V Consumer Factors'!$M$16,0)</f>
        <v>0</v>
      </c>
      <c r="AD51" s="90">
        <f t="shared" si="14"/>
        <v>0</v>
      </c>
      <c r="AE51" s="21"/>
      <c r="AF51" s="89">
        <f>IF(I51&gt;0,'III Plan Rates'!$AA51*'V Consumer Factors'!$N$8,0)</f>
        <v>0</v>
      </c>
      <c r="AG51" s="89">
        <f>IF(J51&gt;0,'III Plan Rates'!$AA51*'V Consumer Factors'!$N$9,0)</f>
        <v>0</v>
      </c>
      <c r="AH51" s="89">
        <f>IF(K51&gt;0,'III Plan Rates'!$AA51*'V Consumer Factors'!$N$10,0)</f>
        <v>0</v>
      </c>
      <c r="AI51" s="89">
        <f>IF(L51&gt;0,'III Plan Rates'!$AA51*'V Consumer Factors'!$N$11,0)</f>
        <v>0</v>
      </c>
      <c r="AJ51" s="89">
        <f>IF(M51&gt;0,'III Plan Rates'!$AA51*'V Consumer Factors'!$N$12,0)</f>
        <v>0</v>
      </c>
      <c r="AK51" s="89">
        <f>IF(N51&gt;0,'III Plan Rates'!$AA51*'V Consumer Factors'!$N$13,0)</f>
        <v>0</v>
      </c>
      <c r="AL51" s="89">
        <f>IF(O51&gt;0,'III Plan Rates'!$AA51*'V Consumer Factors'!$N$14,0)</f>
        <v>0</v>
      </c>
      <c r="AM51" s="89">
        <f>IF(P51&gt;0,'III Plan Rates'!$AA51*'V Consumer Factors'!$N$15,0)</f>
        <v>0</v>
      </c>
      <c r="AN51" s="89">
        <f>IF(Q51&gt;0,'III Plan Rates'!$AA51*'V Consumer Factors'!$N$16,0)</f>
        <v>0</v>
      </c>
      <c r="AO51" s="89">
        <f t="shared" si="16"/>
        <v>0</v>
      </c>
      <c r="AQ51" s="91">
        <f t="shared" si="5"/>
        <v>0</v>
      </c>
      <c r="AR51" s="91">
        <f t="shared" si="6"/>
        <v>0</v>
      </c>
      <c r="AS51" s="91">
        <f t="shared" si="7"/>
        <v>0</v>
      </c>
      <c r="AT51" s="91">
        <f t="shared" si="8"/>
        <v>0</v>
      </c>
      <c r="AU51" s="91">
        <f t="shared" si="9"/>
        <v>0</v>
      </c>
      <c r="AV51" s="91">
        <f t="shared" si="10"/>
        <v>0</v>
      </c>
      <c r="AW51" s="91">
        <f t="shared" si="11"/>
        <v>0</v>
      </c>
      <c r="AX51" s="91">
        <f t="shared" si="12"/>
        <v>0</v>
      </c>
      <c r="AY51" s="91">
        <f t="shared" si="13"/>
        <v>0</v>
      </c>
      <c r="AZ51" s="91">
        <f t="shared" si="15"/>
        <v>0</v>
      </c>
    </row>
    <row r="52" spans="1:52" x14ac:dyDescent="0.25">
      <c r="A52" s="50" t="s">
        <v>126</v>
      </c>
      <c r="B52" s="81">
        <f>'III Plan Rates'!B52</f>
        <v>0</v>
      </c>
      <c r="C52" s="80">
        <f>'III Plan Rates'!D52</f>
        <v>0</v>
      </c>
      <c r="D52" s="82">
        <f>'III Plan Rates'!E52</f>
        <v>0</v>
      </c>
      <c r="E52" s="81">
        <f>'III Plan Rates'!F52</f>
        <v>0</v>
      </c>
      <c r="F52" s="11">
        <f>'III Plan Rates'!G52</f>
        <v>0</v>
      </c>
      <c r="G52" s="11">
        <f>'III Plan Rates'!J52</f>
        <v>0</v>
      </c>
      <c r="H52" s="47"/>
      <c r="I52" s="327"/>
      <c r="J52" s="327"/>
      <c r="K52" s="327"/>
      <c r="L52" s="327"/>
      <c r="M52" s="327"/>
      <c r="N52" s="327"/>
      <c r="O52" s="327"/>
      <c r="P52" s="327"/>
      <c r="Q52" s="327"/>
      <c r="R52" s="79">
        <f t="shared" si="3"/>
        <v>0</v>
      </c>
      <c r="S52" s="28"/>
      <c r="T52" s="28"/>
      <c r="U52" s="90">
        <f>IF(I52&gt;0,'III Plan Rates'!$Z52*'V Consumer Factors'!$M$8,0)</f>
        <v>0</v>
      </c>
      <c r="V52" s="90">
        <f>IF(J52&gt;0,'III Plan Rates'!$Z52*'V Consumer Factors'!$M$9,0)</f>
        <v>0</v>
      </c>
      <c r="W52" s="90">
        <f>IF(K52&gt;0,'III Plan Rates'!$Z52*'V Consumer Factors'!$M$10,0)</f>
        <v>0</v>
      </c>
      <c r="X52" s="90">
        <f>IF(L52&gt;0,'III Plan Rates'!$Z52*'V Consumer Factors'!$M$11,0)</f>
        <v>0</v>
      </c>
      <c r="Y52" s="90">
        <f>IF(M52&gt;0,'III Plan Rates'!$Z52*'V Consumer Factors'!$M$12,0)</f>
        <v>0</v>
      </c>
      <c r="Z52" s="90">
        <f>IF(N52&gt;0,'III Plan Rates'!$Z52*'V Consumer Factors'!$M$13,0)</f>
        <v>0</v>
      </c>
      <c r="AA52" s="90">
        <f>IF(O52&gt;0,'III Plan Rates'!$Z52*'V Consumer Factors'!$M$14,0)</f>
        <v>0</v>
      </c>
      <c r="AB52" s="90">
        <f>IF(P52&gt;0,'III Plan Rates'!$Z52*'V Consumer Factors'!$M$15,0)</f>
        <v>0</v>
      </c>
      <c r="AC52" s="90">
        <f>IF(Q52&gt;0,'III Plan Rates'!$Z52*'V Consumer Factors'!$M$16,0)</f>
        <v>0</v>
      </c>
      <c r="AD52" s="90">
        <f t="shared" si="14"/>
        <v>0</v>
      </c>
      <c r="AE52" s="21"/>
      <c r="AF52" s="89">
        <f>IF(I52&gt;0,'III Plan Rates'!$AA52*'V Consumer Factors'!$N$8,0)</f>
        <v>0</v>
      </c>
      <c r="AG52" s="89">
        <f>IF(J52&gt;0,'III Plan Rates'!$AA52*'V Consumer Factors'!$N$9,0)</f>
        <v>0</v>
      </c>
      <c r="AH52" s="89">
        <f>IF(K52&gt;0,'III Plan Rates'!$AA52*'V Consumer Factors'!$N$10,0)</f>
        <v>0</v>
      </c>
      <c r="AI52" s="89">
        <f>IF(L52&gt;0,'III Plan Rates'!$AA52*'V Consumer Factors'!$N$11,0)</f>
        <v>0</v>
      </c>
      <c r="AJ52" s="89">
        <f>IF(M52&gt;0,'III Plan Rates'!$AA52*'V Consumer Factors'!$N$12,0)</f>
        <v>0</v>
      </c>
      <c r="AK52" s="89">
        <f>IF(N52&gt;0,'III Plan Rates'!$AA52*'V Consumer Factors'!$N$13,0)</f>
        <v>0</v>
      </c>
      <c r="AL52" s="89">
        <f>IF(O52&gt;0,'III Plan Rates'!$AA52*'V Consumer Factors'!$N$14,0)</f>
        <v>0</v>
      </c>
      <c r="AM52" s="89">
        <f>IF(P52&gt;0,'III Plan Rates'!$AA52*'V Consumer Factors'!$N$15,0)</f>
        <v>0</v>
      </c>
      <c r="AN52" s="89">
        <f>IF(Q52&gt;0,'III Plan Rates'!$AA52*'V Consumer Factors'!$N$16,0)</f>
        <v>0</v>
      </c>
      <c r="AO52" s="89">
        <f t="shared" si="16"/>
        <v>0</v>
      </c>
      <c r="AQ52" s="91">
        <f t="shared" si="5"/>
        <v>0</v>
      </c>
      <c r="AR52" s="91">
        <f t="shared" si="6"/>
        <v>0</v>
      </c>
      <c r="AS52" s="91">
        <f t="shared" si="7"/>
        <v>0</v>
      </c>
      <c r="AT52" s="91">
        <f t="shared" si="8"/>
        <v>0</v>
      </c>
      <c r="AU52" s="91">
        <f t="shared" si="9"/>
        <v>0</v>
      </c>
      <c r="AV52" s="91">
        <f t="shared" si="10"/>
        <v>0</v>
      </c>
      <c r="AW52" s="91">
        <f t="shared" si="11"/>
        <v>0</v>
      </c>
      <c r="AX52" s="91">
        <f t="shared" si="12"/>
        <v>0</v>
      </c>
      <c r="AY52" s="91">
        <f t="shared" si="13"/>
        <v>0</v>
      </c>
      <c r="AZ52" s="91">
        <f t="shared" si="15"/>
        <v>0</v>
      </c>
    </row>
    <row r="53" spans="1:52" x14ac:dyDescent="0.25">
      <c r="A53" s="50" t="s">
        <v>127</v>
      </c>
      <c r="B53" s="81">
        <f>'III Plan Rates'!B53</f>
        <v>0</v>
      </c>
      <c r="C53" s="80">
        <f>'III Plan Rates'!D53</f>
        <v>0</v>
      </c>
      <c r="D53" s="82">
        <f>'III Plan Rates'!E53</f>
        <v>0</v>
      </c>
      <c r="E53" s="81">
        <f>'III Plan Rates'!F53</f>
        <v>0</v>
      </c>
      <c r="F53" s="11">
        <f>'III Plan Rates'!G53</f>
        <v>0</v>
      </c>
      <c r="G53" s="11">
        <f>'III Plan Rates'!J53</f>
        <v>0</v>
      </c>
      <c r="H53" s="47"/>
      <c r="I53" s="327"/>
      <c r="J53" s="327"/>
      <c r="K53" s="327"/>
      <c r="L53" s="327"/>
      <c r="M53" s="327"/>
      <c r="N53" s="327"/>
      <c r="O53" s="327"/>
      <c r="P53" s="327"/>
      <c r="Q53" s="327"/>
      <c r="R53" s="79">
        <f t="shared" si="3"/>
        <v>0</v>
      </c>
      <c r="S53" s="28"/>
      <c r="T53" s="28"/>
      <c r="U53" s="90">
        <f>IF(I53&gt;0,'III Plan Rates'!$Z53*'V Consumer Factors'!$M$8,0)</f>
        <v>0</v>
      </c>
      <c r="V53" s="90">
        <f>IF(J53&gt;0,'III Plan Rates'!$Z53*'V Consumer Factors'!$M$9,0)</f>
        <v>0</v>
      </c>
      <c r="W53" s="90">
        <f>IF(K53&gt;0,'III Plan Rates'!$Z53*'V Consumer Factors'!$M$10,0)</f>
        <v>0</v>
      </c>
      <c r="X53" s="90">
        <f>IF(L53&gt;0,'III Plan Rates'!$Z53*'V Consumer Factors'!$M$11,0)</f>
        <v>0</v>
      </c>
      <c r="Y53" s="90">
        <f>IF(M53&gt;0,'III Plan Rates'!$Z53*'V Consumer Factors'!$M$12,0)</f>
        <v>0</v>
      </c>
      <c r="Z53" s="90">
        <f>IF(N53&gt;0,'III Plan Rates'!$Z53*'V Consumer Factors'!$M$13,0)</f>
        <v>0</v>
      </c>
      <c r="AA53" s="90">
        <f>IF(O53&gt;0,'III Plan Rates'!$Z53*'V Consumer Factors'!$M$14,0)</f>
        <v>0</v>
      </c>
      <c r="AB53" s="90">
        <f>IF(P53&gt;0,'III Plan Rates'!$Z53*'V Consumer Factors'!$M$15,0)</f>
        <v>0</v>
      </c>
      <c r="AC53" s="90">
        <f>IF(Q53&gt;0,'III Plan Rates'!$Z53*'V Consumer Factors'!$M$16,0)</f>
        <v>0</v>
      </c>
      <c r="AD53" s="90">
        <f t="shared" si="14"/>
        <v>0</v>
      </c>
      <c r="AE53" s="21"/>
      <c r="AF53" s="89">
        <f>IF(I53&gt;0,'III Plan Rates'!$AA53*'V Consumer Factors'!$N$8,0)</f>
        <v>0</v>
      </c>
      <c r="AG53" s="89">
        <f>IF(J53&gt;0,'III Plan Rates'!$AA53*'V Consumer Factors'!$N$9,0)</f>
        <v>0</v>
      </c>
      <c r="AH53" s="89">
        <f>IF(K53&gt;0,'III Plan Rates'!$AA53*'V Consumer Factors'!$N$10,0)</f>
        <v>0</v>
      </c>
      <c r="AI53" s="89">
        <f>IF(L53&gt;0,'III Plan Rates'!$AA53*'V Consumer Factors'!$N$11,0)</f>
        <v>0</v>
      </c>
      <c r="AJ53" s="89">
        <f>IF(M53&gt;0,'III Plan Rates'!$AA53*'V Consumer Factors'!$N$12,0)</f>
        <v>0</v>
      </c>
      <c r="AK53" s="89">
        <f>IF(N53&gt;0,'III Plan Rates'!$AA53*'V Consumer Factors'!$N$13,0)</f>
        <v>0</v>
      </c>
      <c r="AL53" s="89">
        <f>IF(O53&gt;0,'III Plan Rates'!$AA53*'V Consumer Factors'!$N$14,0)</f>
        <v>0</v>
      </c>
      <c r="AM53" s="89">
        <f>IF(P53&gt;0,'III Plan Rates'!$AA53*'V Consumer Factors'!$N$15,0)</f>
        <v>0</v>
      </c>
      <c r="AN53" s="89">
        <f>IF(Q53&gt;0,'III Plan Rates'!$AA53*'V Consumer Factors'!$N$16,0)</f>
        <v>0</v>
      </c>
      <c r="AO53" s="89">
        <f t="shared" si="16"/>
        <v>0</v>
      </c>
      <c r="AQ53" s="91">
        <f t="shared" si="5"/>
        <v>0</v>
      </c>
      <c r="AR53" s="91">
        <f t="shared" si="6"/>
        <v>0</v>
      </c>
      <c r="AS53" s="91">
        <f t="shared" si="7"/>
        <v>0</v>
      </c>
      <c r="AT53" s="91">
        <f t="shared" si="8"/>
        <v>0</v>
      </c>
      <c r="AU53" s="91">
        <f t="shared" si="9"/>
        <v>0</v>
      </c>
      <c r="AV53" s="91">
        <f t="shared" si="10"/>
        <v>0</v>
      </c>
      <c r="AW53" s="91">
        <f t="shared" si="11"/>
        <v>0</v>
      </c>
      <c r="AX53" s="91">
        <f t="shared" si="12"/>
        <v>0</v>
      </c>
      <c r="AY53" s="91">
        <f t="shared" si="13"/>
        <v>0</v>
      </c>
      <c r="AZ53" s="91">
        <f t="shared" si="15"/>
        <v>0</v>
      </c>
    </row>
    <row r="54" spans="1:52" x14ac:dyDescent="0.25">
      <c r="A54" s="50" t="s">
        <v>128</v>
      </c>
      <c r="B54" s="81">
        <f>'III Plan Rates'!B54</f>
        <v>0</v>
      </c>
      <c r="C54" s="80">
        <f>'III Plan Rates'!D54</f>
        <v>0</v>
      </c>
      <c r="D54" s="82">
        <f>'III Plan Rates'!E54</f>
        <v>0</v>
      </c>
      <c r="E54" s="81">
        <f>'III Plan Rates'!F54</f>
        <v>0</v>
      </c>
      <c r="F54" s="11">
        <f>'III Plan Rates'!G54</f>
        <v>0</v>
      </c>
      <c r="G54" s="11">
        <f>'III Plan Rates'!J54</f>
        <v>0</v>
      </c>
      <c r="H54" s="47"/>
      <c r="I54" s="327"/>
      <c r="J54" s="327"/>
      <c r="K54" s="327"/>
      <c r="L54" s="327"/>
      <c r="M54" s="327"/>
      <c r="N54" s="327"/>
      <c r="O54" s="327"/>
      <c r="P54" s="327"/>
      <c r="Q54" s="327"/>
      <c r="R54" s="79">
        <f t="shared" si="3"/>
        <v>0</v>
      </c>
      <c r="S54" s="28"/>
      <c r="T54" s="28"/>
      <c r="U54" s="90">
        <f>IF(I54&gt;0,'III Plan Rates'!$Z54*'V Consumer Factors'!$M$8,0)</f>
        <v>0</v>
      </c>
      <c r="V54" s="90">
        <f>IF(J54&gt;0,'III Plan Rates'!$Z54*'V Consumer Factors'!$M$9,0)</f>
        <v>0</v>
      </c>
      <c r="W54" s="90">
        <f>IF(K54&gt;0,'III Plan Rates'!$Z54*'V Consumer Factors'!$M$10,0)</f>
        <v>0</v>
      </c>
      <c r="X54" s="90">
        <f>IF(L54&gt;0,'III Plan Rates'!$Z54*'V Consumer Factors'!$M$11,0)</f>
        <v>0</v>
      </c>
      <c r="Y54" s="90">
        <f>IF(M54&gt;0,'III Plan Rates'!$Z54*'V Consumer Factors'!$M$12,0)</f>
        <v>0</v>
      </c>
      <c r="Z54" s="90">
        <f>IF(N54&gt;0,'III Plan Rates'!$Z54*'V Consumer Factors'!$M$13,0)</f>
        <v>0</v>
      </c>
      <c r="AA54" s="90">
        <f>IF(O54&gt;0,'III Plan Rates'!$Z54*'V Consumer Factors'!$M$14,0)</f>
        <v>0</v>
      </c>
      <c r="AB54" s="90">
        <f>IF(P54&gt;0,'III Plan Rates'!$Z54*'V Consumer Factors'!$M$15,0)</f>
        <v>0</v>
      </c>
      <c r="AC54" s="90">
        <f>IF(Q54&gt;0,'III Plan Rates'!$Z54*'V Consumer Factors'!$M$16,0)</f>
        <v>0</v>
      </c>
      <c r="AD54" s="90">
        <f t="shared" si="14"/>
        <v>0</v>
      </c>
      <c r="AE54" s="21"/>
      <c r="AF54" s="89">
        <f>IF(I54&gt;0,'III Plan Rates'!$AA54*'V Consumer Factors'!$N$8,0)</f>
        <v>0</v>
      </c>
      <c r="AG54" s="89">
        <f>IF(J54&gt;0,'III Plan Rates'!$AA54*'V Consumer Factors'!$N$9,0)</f>
        <v>0</v>
      </c>
      <c r="AH54" s="89">
        <f>IF(K54&gt;0,'III Plan Rates'!$AA54*'V Consumer Factors'!$N$10,0)</f>
        <v>0</v>
      </c>
      <c r="AI54" s="89">
        <f>IF(L54&gt;0,'III Plan Rates'!$AA54*'V Consumer Factors'!$N$11,0)</f>
        <v>0</v>
      </c>
      <c r="AJ54" s="89">
        <f>IF(M54&gt;0,'III Plan Rates'!$AA54*'V Consumer Factors'!$N$12,0)</f>
        <v>0</v>
      </c>
      <c r="AK54" s="89">
        <f>IF(N54&gt;0,'III Plan Rates'!$AA54*'V Consumer Factors'!$N$13,0)</f>
        <v>0</v>
      </c>
      <c r="AL54" s="89">
        <f>IF(O54&gt;0,'III Plan Rates'!$AA54*'V Consumer Factors'!$N$14,0)</f>
        <v>0</v>
      </c>
      <c r="AM54" s="89">
        <f>IF(P54&gt;0,'III Plan Rates'!$AA54*'V Consumer Factors'!$N$15,0)</f>
        <v>0</v>
      </c>
      <c r="AN54" s="89">
        <f>IF(Q54&gt;0,'III Plan Rates'!$AA54*'V Consumer Factors'!$N$16,0)</f>
        <v>0</v>
      </c>
      <c r="AO54" s="89">
        <f t="shared" si="16"/>
        <v>0</v>
      </c>
      <c r="AQ54" s="91">
        <f t="shared" si="5"/>
        <v>0</v>
      </c>
      <c r="AR54" s="91">
        <f t="shared" si="6"/>
        <v>0</v>
      </c>
      <c r="AS54" s="91">
        <f t="shared" si="7"/>
        <v>0</v>
      </c>
      <c r="AT54" s="91">
        <f t="shared" si="8"/>
        <v>0</v>
      </c>
      <c r="AU54" s="91">
        <f t="shared" si="9"/>
        <v>0</v>
      </c>
      <c r="AV54" s="91">
        <f t="shared" si="10"/>
        <v>0</v>
      </c>
      <c r="AW54" s="91">
        <f t="shared" si="11"/>
        <v>0</v>
      </c>
      <c r="AX54" s="91">
        <f t="shared" si="12"/>
        <v>0</v>
      </c>
      <c r="AY54" s="91">
        <f t="shared" si="13"/>
        <v>0</v>
      </c>
      <c r="AZ54" s="91">
        <f t="shared" si="15"/>
        <v>0</v>
      </c>
    </row>
    <row r="55" spans="1:52" x14ac:dyDescent="0.25">
      <c r="A55" s="50" t="s">
        <v>129</v>
      </c>
      <c r="B55" s="81">
        <f>'III Plan Rates'!B55</f>
        <v>0</v>
      </c>
      <c r="C55" s="80">
        <f>'III Plan Rates'!D55</f>
        <v>0</v>
      </c>
      <c r="D55" s="82">
        <f>'III Plan Rates'!E55</f>
        <v>0</v>
      </c>
      <c r="E55" s="81">
        <f>'III Plan Rates'!F55</f>
        <v>0</v>
      </c>
      <c r="F55" s="11">
        <f>'III Plan Rates'!G55</f>
        <v>0</v>
      </c>
      <c r="G55" s="11">
        <f>'III Plan Rates'!J55</f>
        <v>0</v>
      </c>
      <c r="H55" s="47"/>
      <c r="I55" s="327"/>
      <c r="J55" s="327"/>
      <c r="K55" s="327"/>
      <c r="L55" s="327"/>
      <c r="M55" s="327"/>
      <c r="N55" s="327"/>
      <c r="O55" s="327"/>
      <c r="P55" s="327"/>
      <c r="Q55" s="327"/>
      <c r="R55" s="79">
        <f t="shared" si="3"/>
        <v>0</v>
      </c>
      <c r="S55" s="28"/>
      <c r="T55" s="28"/>
      <c r="U55" s="90">
        <f>IF(I55&gt;0,'III Plan Rates'!$Z55*'V Consumer Factors'!$M$8,0)</f>
        <v>0</v>
      </c>
      <c r="V55" s="90">
        <f>IF(J55&gt;0,'III Plan Rates'!$Z55*'V Consumer Factors'!$M$9,0)</f>
        <v>0</v>
      </c>
      <c r="W55" s="90">
        <f>IF(K55&gt;0,'III Plan Rates'!$Z55*'V Consumer Factors'!$M$10,0)</f>
        <v>0</v>
      </c>
      <c r="X55" s="90">
        <f>IF(L55&gt;0,'III Plan Rates'!$Z55*'V Consumer Factors'!$M$11,0)</f>
        <v>0</v>
      </c>
      <c r="Y55" s="90">
        <f>IF(M55&gt;0,'III Plan Rates'!$Z55*'V Consumer Factors'!$M$12,0)</f>
        <v>0</v>
      </c>
      <c r="Z55" s="90">
        <f>IF(N55&gt;0,'III Plan Rates'!$Z55*'V Consumer Factors'!$M$13,0)</f>
        <v>0</v>
      </c>
      <c r="AA55" s="90">
        <f>IF(O55&gt;0,'III Plan Rates'!$Z55*'V Consumer Factors'!$M$14,0)</f>
        <v>0</v>
      </c>
      <c r="AB55" s="90">
        <f>IF(P55&gt;0,'III Plan Rates'!$Z55*'V Consumer Factors'!$M$15,0)</f>
        <v>0</v>
      </c>
      <c r="AC55" s="90">
        <f>IF(Q55&gt;0,'III Plan Rates'!$Z55*'V Consumer Factors'!$M$16,0)</f>
        <v>0</v>
      </c>
      <c r="AD55" s="90">
        <f t="shared" si="14"/>
        <v>0</v>
      </c>
      <c r="AE55" s="21"/>
      <c r="AF55" s="89">
        <f>IF(I55&gt;0,'III Plan Rates'!$AA55*'V Consumer Factors'!$N$8,0)</f>
        <v>0</v>
      </c>
      <c r="AG55" s="89">
        <f>IF(J55&gt;0,'III Plan Rates'!$AA55*'V Consumer Factors'!$N$9,0)</f>
        <v>0</v>
      </c>
      <c r="AH55" s="89">
        <f>IF(K55&gt;0,'III Plan Rates'!$AA55*'V Consumer Factors'!$N$10,0)</f>
        <v>0</v>
      </c>
      <c r="AI55" s="89">
        <f>IF(L55&gt;0,'III Plan Rates'!$AA55*'V Consumer Factors'!$N$11,0)</f>
        <v>0</v>
      </c>
      <c r="AJ55" s="89">
        <f>IF(M55&gt;0,'III Plan Rates'!$AA55*'V Consumer Factors'!$N$12,0)</f>
        <v>0</v>
      </c>
      <c r="AK55" s="89">
        <f>IF(N55&gt;0,'III Plan Rates'!$AA55*'V Consumer Factors'!$N$13,0)</f>
        <v>0</v>
      </c>
      <c r="AL55" s="89">
        <f>IF(O55&gt;0,'III Plan Rates'!$AA55*'V Consumer Factors'!$N$14,0)</f>
        <v>0</v>
      </c>
      <c r="AM55" s="89">
        <f>IF(P55&gt;0,'III Plan Rates'!$AA55*'V Consumer Factors'!$N$15,0)</f>
        <v>0</v>
      </c>
      <c r="AN55" s="89">
        <f>IF(Q55&gt;0,'III Plan Rates'!$AA55*'V Consumer Factors'!$N$16,0)</f>
        <v>0</v>
      </c>
      <c r="AO55" s="89">
        <f t="shared" si="16"/>
        <v>0</v>
      </c>
      <c r="AQ55" s="91">
        <f t="shared" si="5"/>
        <v>0</v>
      </c>
      <c r="AR55" s="91">
        <f t="shared" si="6"/>
        <v>0</v>
      </c>
      <c r="AS55" s="91">
        <f t="shared" si="7"/>
        <v>0</v>
      </c>
      <c r="AT55" s="91">
        <f t="shared" si="8"/>
        <v>0</v>
      </c>
      <c r="AU55" s="91">
        <f t="shared" si="9"/>
        <v>0</v>
      </c>
      <c r="AV55" s="91">
        <f t="shared" si="10"/>
        <v>0</v>
      </c>
      <c r="AW55" s="91">
        <f t="shared" si="11"/>
        <v>0</v>
      </c>
      <c r="AX55" s="91">
        <f t="shared" si="12"/>
        <v>0</v>
      </c>
      <c r="AY55" s="91">
        <f t="shared" si="13"/>
        <v>0</v>
      </c>
      <c r="AZ55" s="91">
        <f t="shared" si="15"/>
        <v>0</v>
      </c>
    </row>
    <row r="56" spans="1:52" x14ac:dyDescent="0.25">
      <c r="A56" s="50" t="s">
        <v>130</v>
      </c>
      <c r="B56" s="81">
        <f>'III Plan Rates'!B56</f>
        <v>0</v>
      </c>
      <c r="C56" s="80">
        <f>'III Plan Rates'!D56</f>
        <v>0</v>
      </c>
      <c r="D56" s="82">
        <f>'III Plan Rates'!E56</f>
        <v>0</v>
      </c>
      <c r="E56" s="81">
        <f>'III Plan Rates'!F56</f>
        <v>0</v>
      </c>
      <c r="F56" s="11">
        <f>'III Plan Rates'!G56</f>
        <v>0</v>
      </c>
      <c r="G56" s="11">
        <f>'III Plan Rates'!J56</f>
        <v>0</v>
      </c>
      <c r="H56" s="47"/>
      <c r="I56" s="327"/>
      <c r="J56" s="327"/>
      <c r="K56" s="327"/>
      <c r="L56" s="327"/>
      <c r="M56" s="327"/>
      <c r="N56" s="327"/>
      <c r="O56" s="327"/>
      <c r="P56" s="327"/>
      <c r="Q56" s="327"/>
      <c r="R56" s="79">
        <f t="shared" si="3"/>
        <v>0</v>
      </c>
      <c r="S56" s="28"/>
      <c r="T56" s="28"/>
      <c r="U56" s="90">
        <f>IF(I56&gt;0,'III Plan Rates'!$Z56*'V Consumer Factors'!$M$8,0)</f>
        <v>0</v>
      </c>
      <c r="V56" s="90">
        <f>IF(J56&gt;0,'III Plan Rates'!$Z56*'V Consumer Factors'!$M$9,0)</f>
        <v>0</v>
      </c>
      <c r="W56" s="90">
        <f>IF(K56&gt;0,'III Plan Rates'!$Z56*'V Consumer Factors'!$M$10,0)</f>
        <v>0</v>
      </c>
      <c r="X56" s="90">
        <f>IF(L56&gt;0,'III Plan Rates'!$Z56*'V Consumer Factors'!$M$11,0)</f>
        <v>0</v>
      </c>
      <c r="Y56" s="90">
        <f>IF(M56&gt;0,'III Plan Rates'!$Z56*'V Consumer Factors'!$M$12,0)</f>
        <v>0</v>
      </c>
      <c r="Z56" s="90">
        <f>IF(N56&gt;0,'III Plan Rates'!$Z56*'V Consumer Factors'!$M$13,0)</f>
        <v>0</v>
      </c>
      <c r="AA56" s="90">
        <f>IF(O56&gt;0,'III Plan Rates'!$Z56*'V Consumer Factors'!$M$14,0)</f>
        <v>0</v>
      </c>
      <c r="AB56" s="90">
        <f>IF(P56&gt;0,'III Plan Rates'!$Z56*'V Consumer Factors'!$M$15,0)</f>
        <v>0</v>
      </c>
      <c r="AC56" s="90">
        <f>IF(Q56&gt;0,'III Plan Rates'!$Z56*'V Consumer Factors'!$M$16,0)</f>
        <v>0</v>
      </c>
      <c r="AD56" s="90">
        <f t="shared" si="14"/>
        <v>0</v>
      </c>
      <c r="AE56" s="21"/>
      <c r="AF56" s="89">
        <f>IF(I56&gt;0,'III Plan Rates'!$AA56*'V Consumer Factors'!$N$8,0)</f>
        <v>0</v>
      </c>
      <c r="AG56" s="89">
        <f>IF(J56&gt;0,'III Plan Rates'!$AA56*'V Consumer Factors'!$N$9,0)</f>
        <v>0</v>
      </c>
      <c r="AH56" s="89">
        <f>IF(K56&gt;0,'III Plan Rates'!$AA56*'V Consumer Factors'!$N$10,0)</f>
        <v>0</v>
      </c>
      <c r="AI56" s="89">
        <f>IF(L56&gt;0,'III Plan Rates'!$AA56*'V Consumer Factors'!$N$11,0)</f>
        <v>0</v>
      </c>
      <c r="AJ56" s="89">
        <f>IF(M56&gt;0,'III Plan Rates'!$AA56*'V Consumer Factors'!$N$12,0)</f>
        <v>0</v>
      </c>
      <c r="AK56" s="89">
        <f>IF(N56&gt;0,'III Plan Rates'!$AA56*'V Consumer Factors'!$N$13,0)</f>
        <v>0</v>
      </c>
      <c r="AL56" s="89">
        <f>IF(O56&gt;0,'III Plan Rates'!$AA56*'V Consumer Factors'!$N$14,0)</f>
        <v>0</v>
      </c>
      <c r="AM56" s="89">
        <f>IF(P56&gt;0,'III Plan Rates'!$AA56*'V Consumer Factors'!$N$15,0)</f>
        <v>0</v>
      </c>
      <c r="AN56" s="89">
        <f>IF(Q56&gt;0,'III Plan Rates'!$AA56*'V Consumer Factors'!$N$16,0)</f>
        <v>0</v>
      </c>
      <c r="AO56" s="89">
        <f t="shared" si="16"/>
        <v>0</v>
      </c>
      <c r="AQ56" s="91">
        <f t="shared" si="5"/>
        <v>0</v>
      </c>
      <c r="AR56" s="91">
        <f t="shared" si="6"/>
        <v>0</v>
      </c>
      <c r="AS56" s="91">
        <f t="shared" si="7"/>
        <v>0</v>
      </c>
      <c r="AT56" s="91">
        <f t="shared" si="8"/>
        <v>0</v>
      </c>
      <c r="AU56" s="91">
        <f t="shared" si="9"/>
        <v>0</v>
      </c>
      <c r="AV56" s="91">
        <f t="shared" si="10"/>
        <v>0</v>
      </c>
      <c r="AW56" s="91">
        <f t="shared" si="11"/>
        <v>0</v>
      </c>
      <c r="AX56" s="91">
        <f t="shared" si="12"/>
        <v>0</v>
      </c>
      <c r="AY56" s="91">
        <f t="shared" si="13"/>
        <v>0</v>
      </c>
      <c r="AZ56" s="91">
        <f t="shared" si="15"/>
        <v>0</v>
      </c>
    </row>
    <row r="57" spans="1:52" x14ac:dyDescent="0.25">
      <c r="A57" s="50" t="s">
        <v>131</v>
      </c>
      <c r="B57" s="81">
        <f>'III Plan Rates'!B57</f>
        <v>0</v>
      </c>
      <c r="C57" s="80">
        <f>'III Plan Rates'!D57</f>
        <v>0</v>
      </c>
      <c r="D57" s="82">
        <f>'III Plan Rates'!E57</f>
        <v>0</v>
      </c>
      <c r="E57" s="81">
        <f>'III Plan Rates'!F57</f>
        <v>0</v>
      </c>
      <c r="F57" s="11">
        <f>'III Plan Rates'!G57</f>
        <v>0</v>
      </c>
      <c r="G57" s="11">
        <f>'III Plan Rates'!J57</f>
        <v>0</v>
      </c>
      <c r="H57" s="47"/>
      <c r="I57" s="327"/>
      <c r="J57" s="327"/>
      <c r="K57" s="327"/>
      <c r="L57" s="327"/>
      <c r="M57" s="327"/>
      <c r="N57" s="327"/>
      <c r="O57" s="327"/>
      <c r="P57" s="327"/>
      <c r="Q57" s="327"/>
      <c r="R57" s="79">
        <f t="shared" si="3"/>
        <v>0</v>
      </c>
      <c r="S57" s="28"/>
      <c r="T57" s="28"/>
      <c r="U57" s="90">
        <f>IF(I57&gt;0,'III Plan Rates'!$Z57*'V Consumer Factors'!$M$8,0)</f>
        <v>0</v>
      </c>
      <c r="V57" s="90">
        <f>IF(J57&gt;0,'III Plan Rates'!$Z57*'V Consumer Factors'!$M$9,0)</f>
        <v>0</v>
      </c>
      <c r="W57" s="90">
        <f>IF(K57&gt;0,'III Plan Rates'!$Z57*'V Consumer Factors'!$M$10,0)</f>
        <v>0</v>
      </c>
      <c r="X57" s="90">
        <f>IF(L57&gt;0,'III Plan Rates'!$Z57*'V Consumer Factors'!$M$11,0)</f>
        <v>0</v>
      </c>
      <c r="Y57" s="90">
        <f>IF(M57&gt;0,'III Plan Rates'!$Z57*'V Consumer Factors'!$M$12,0)</f>
        <v>0</v>
      </c>
      <c r="Z57" s="90">
        <f>IF(N57&gt;0,'III Plan Rates'!$Z57*'V Consumer Factors'!$M$13,0)</f>
        <v>0</v>
      </c>
      <c r="AA57" s="90">
        <f>IF(O57&gt;0,'III Plan Rates'!$Z57*'V Consumer Factors'!$M$14,0)</f>
        <v>0</v>
      </c>
      <c r="AB57" s="90">
        <f>IF(P57&gt;0,'III Plan Rates'!$Z57*'V Consumer Factors'!$M$15,0)</f>
        <v>0</v>
      </c>
      <c r="AC57" s="90">
        <f>IF(Q57&gt;0,'III Plan Rates'!$Z57*'V Consumer Factors'!$M$16,0)</f>
        <v>0</v>
      </c>
      <c r="AD57" s="90">
        <f t="shared" si="14"/>
        <v>0</v>
      </c>
      <c r="AE57" s="21"/>
      <c r="AF57" s="89">
        <f>IF(I57&gt;0,'III Plan Rates'!$AA57*'V Consumer Factors'!$N$8,0)</f>
        <v>0</v>
      </c>
      <c r="AG57" s="89">
        <f>IF(J57&gt;0,'III Plan Rates'!$AA57*'V Consumer Factors'!$N$9,0)</f>
        <v>0</v>
      </c>
      <c r="AH57" s="89">
        <f>IF(K57&gt;0,'III Plan Rates'!$AA57*'V Consumer Factors'!$N$10,0)</f>
        <v>0</v>
      </c>
      <c r="AI57" s="89">
        <f>IF(L57&gt;0,'III Plan Rates'!$AA57*'V Consumer Factors'!$N$11,0)</f>
        <v>0</v>
      </c>
      <c r="AJ57" s="89">
        <f>IF(M57&gt;0,'III Plan Rates'!$AA57*'V Consumer Factors'!$N$12,0)</f>
        <v>0</v>
      </c>
      <c r="AK57" s="89">
        <f>IF(N57&gt;0,'III Plan Rates'!$AA57*'V Consumer Factors'!$N$13,0)</f>
        <v>0</v>
      </c>
      <c r="AL57" s="89">
        <f>IF(O57&gt;0,'III Plan Rates'!$AA57*'V Consumer Factors'!$N$14,0)</f>
        <v>0</v>
      </c>
      <c r="AM57" s="89">
        <f>IF(P57&gt;0,'III Plan Rates'!$AA57*'V Consumer Factors'!$N$15,0)</f>
        <v>0</v>
      </c>
      <c r="AN57" s="89">
        <f>IF(Q57&gt;0,'III Plan Rates'!$AA57*'V Consumer Factors'!$N$16,0)</f>
        <v>0</v>
      </c>
      <c r="AO57" s="89">
        <f t="shared" si="16"/>
        <v>0</v>
      </c>
      <c r="AQ57" s="91">
        <f t="shared" si="5"/>
        <v>0</v>
      </c>
      <c r="AR57" s="91">
        <f t="shared" si="6"/>
        <v>0</v>
      </c>
      <c r="AS57" s="91">
        <f t="shared" si="7"/>
        <v>0</v>
      </c>
      <c r="AT57" s="91">
        <f t="shared" si="8"/>
        <v>0</v>
      </c>
      <c r="AU57" s="91">
        <f t="shared" si="9"/>
        <v>0</v>
      </c>
      <c r="AV57" s="91">
        <f t="shared" si="10"/>
        <v>0</v>
      </c>
      <c r="AW57" s="91">
        <f t="shared" si="11"/>
        <v>0</v>
      </c>
      <c r="AX57" s="91">
        <f t="shared" si="12"/>
        <v>0</v>
      </c>
      <c r="AY57" s="91">
        <f t="shared" si="13"/>
        <v>0</v>
      </c>
      <c r="AZ57" s="91">
        <f t="shared" si="15"/>
        <v>0</v>
      </c>
    </row>
    <row r="58" spans="1:52" x14ac:dyDescent="0.25">
      <c r="A58" s="50" t="s">
        <v>132</v>
      </c>
      <c r="B58" s="81">
        <f>'III Plan Rates'!B58</f>
        <v>0</v>
      </c>
      <c r="C58" s="80">
        <f>'III Plan Rates'!D58</f>
        <v>0</v>
      </c>
      <c r="D58" s="82">
        <f>'III Plan Rates'!E58</f>
        <v>0</v>
      </c>
      <c r="E58" s="81">
        <f>'III Plan Rates'!F58</f>
        <v>0</v>
      </c>
      <c r="F58" s="11">
        <f>'III Plan Rates'!G58</f>
        <v>0</v>
      </c>
      <c r="G58" s="11">
        <f>'III Plan Rates'!J58</f>
        <v>0</v>
      </c>
      <c r="H58" s="47"/>
      <c r="I58" s="327"/>
      <c r="J58" s="327"/>
      <c r="K58" s="327"/>
      <c r="L58" s="327"/>
      <c r="M58" s="327"/>
      <c r="N58" s="327"/>
      <c r="O58" s="327"/>
      <c r="P58" s="327"/>
      <c r="Q58" s="327"/>
      <c r="R58" s="79">
        <f t="shared" si="3"/>
        <v>0</v>
      </c>
      <c r="S58" s="28"/>
      <c r="T58" s="28"/>
      <c r="U58" s="90">
        <f>IF(I58&gt;0,'III Plan Rates'!$Z58*'V Consumer Factors'!$M$8,0)</f>
        <v>0</v>
      </c>
      <c r="V58" s="90">
        <f>IF(J58&gt;0,'III Plan Rates'!$Z58*'V Consumer Factors'!$M$9,0)</f>
        <v>0</v>
      </c>
      <c r="W58" s="90">
        <f>IF(K58&gt;0,'III Plan Rates'!$Z58*'V Consumer Factors'!$M$10,0)</f>
        <v>0</v>
      </c>
      <c r="X58" s="90">
        <f>IF(L58&gt;0,'III Plan Rates'!$Z58*'V Consumer Factors'!$M$11,0)</f>
        <v>0</v>
      </c>
      <c r="Y58" s="90">
        <f>IF(M58&gt;0,'III Plan Rates'!$Z58*'V Consumer Factors'!$M$12,0)</f>
        <v>0</v>
      </c>
      <c r="Z58" s="90">
        <f>IF(N58&gt;0,'III Plan Rates'!$Z58*'V Consumer Factors'!$M$13,0)</f>
        <v>0</v>
      </c>
      <c r="AA58" s="90">
        <f>IF(O58&gt;0,'III Plan Rates'!$Z58*'V Consumer Factors'!$M$14,0)</f>
        <v>0</v>
      </c>
      <c r="AB58" s="90">
        <f>IF(P58&gt;0,'III Plan Rates'!$Z58*'V Consumer Factors'!$M$15,0)</f>
        <v>0</v>
      </c>
      <c r="AC58" s="90">
        <f>IF(Q58&gt;0,'III Plan Rates'!$Z58*'V Consumer Factors'!$M$16,0)</f>
        <v>0</v>
      </c>
      <c r="AD58" s="90">
        <f t="shared" si="14"/>
        <v>0</v>
      </c>
      <c r="AE58" s="21"/>
      <c r="AF58" s="89">
        <f>IF(I58&gt;0,'III Plan Rates'!$AA58*'V Consumer Factors'!$N$8,0)</f>
        <v>0</v>
      </c>
      <c r="AG58" s="89">
        <f>IF(J58&gt;0,'III Plan Rates'!$AA58*'V Consumer Factors'!$N$9,0)</f>
        <v>0</v>
      </c>
      <c r="AH58" s="89">
        <f>IF(K58&gt;0,'III Plan Rates'!$AA58*'V Consumer Factors'!$N$10,0)</f>
        <v>0</v>
      </c>
      <c r="AI58" s="89">
        <f>IF(L58&gt;0,'III Plan Rates'!$AA58*'V Consumer Factors'!$N$11,0)</f>
        <v>0</v>
      </c>
      <c r="AJ58" s="89">
        <f>IF(M58&gt;0,'III Plan Rates'!$AA58*'V Consumer Factors'!$N$12,0)</f>
        <v>0</v>
      </c>
      <c r="AK58" s="89">
        <f>IF(N58&gt;0,'III Plan Rates'!$AA58*'V Consumer Factors'!$N$13,0)</f>
        <v>0</v>
      </c>
      <c r="AL58" s="89">
        <f>IF(O58&gt;0,'III Plan Rates'!$AA58*'V Consumer Factors'!$N$14,0)</f>
        <v>0</v>
      </c>
      <c r="AM58" s="89">
        <f>IF(P58&gt;0,'III Plan Rates'!$AA58*'V Consumer Factors'!$N$15,0)</f>
        <v>0</v>
      </c>
      <c r="AN58" s="89">
        <f>IF(Q58&gt;0,'III Plan Rates'!$AA58*'V Consumer Factors'!$N$16,0)</f>
        <v>0</v>
      </c>
      <c r="AO58" s="89">
        <f t="shared" si="16"/>
        <v>0</v>
      </c>
      <c r="AQ58" s="91">
        <f t="shared" si="5"/>
        <v>0</v>
      </c>
      <c r="AR58" s="91">
        <f t="shared" si="6"/>
        <v>0</v>
      </c>
      <c r="AS58" s="91">
        <f t="shared" si="7"/>
        <v>0</v>
      </c>
      <c r="AT58" s="91">
        <f t="shared" si="8"/>
        <v>0</v>
      </c>
      <c r="AU58" s="91">
        <f t="shared" si="9"/>
        <v>0</v>
      </c>
      <c r="AV58" s="91">
        <f t="shared" si="10"/>
        <v>0</v>
      </c>
      <c r="AW58" s="91">
        <f t="shared" si="11"/>
        <v>0</v>
      </c>
      <c r="AX58" s="91">
        <f t="shared" si="12"/>
        <v>0</v>
      </c>
      <c r="AY58" s="91">
        <f t="shared" si="13"/>
        <v>0</v>
      </c>
      <c r="AZ58" s="91">
        <f t="shared" si="15"/>
        <v>0</v>
      </c>
    </row>
    <row r="59" spans="1:52" x14ac:dyDescent="0.25">
      <c r="A59" s="50" t="s">
        <v>133</v>
      </c>
      <c r="B59" s="81">
        <f>'III Plan Rates'!B59</f>
        <v>0</v>
      </c>
      <c r="C59" s="80">
        <f>'III Plan Rates'!D59</f>
        <v>0</v>
      </c>
      <c r="D59" s="82">
        <f>'III Plan Rates'!E59</f>
        <v>0</v>
      </c>
      <c r="E59" s="81">
        <f>'III Plan Rates'!F59</f>
        <v>0</v>
      </c>
      <c r="F59" s="11">
        <f>'III Plan Rates'!G59</f>
        <v>0</v>
      </c>
      <c r="G59" s="11">
        <f>'III Plan Rates'!J59</f>
        <v>0</v>
      </c>
      <c r="H59" s="47"/>
      <c r="I59" s="327"/>
      <c r="J59" s="327"/>
      <c r="K59" s="327"/>
      <c r="L59" s="327"/>
      <c r="M59" s="327"/>
      <c r="N59" s="327"/>
      <c r="O59" s="327"/>
      <c r="P59" s="327"/>
      <c r="Q59" s="327"/>
      <c r="R59" s="79">
        <f t="shared" si="3"/>
        <v>0</v>
      </c>
      <c r="S59" s="28"/>
      <c r="T59" s="28"/>
      <c r="U59" s="90">
        <f>IF(I59&gt;0,'III Plan Rates'!$Z59*'V Consumer Factors'!$M$8,0)</f>
        <v>0</v>
      </c>
      <c r="V59" s="90">
        <f>IF(J59&gt;0,'III Plan Rates'!$Z59*'V Consumer Factors'!$M$9,0)</f>
        <v>0</v>
      </c>
      <c r="W59" s="90">
        <f>IF(K59&gt;0,'III Plan Rates'!$Z59*'V Consumer Factors'!$M$10,0)</f>
        <v>0</v>
      </c>
      <c r="X59" s="90">
        <f>IF(L59&gt;0,'III Plan Rates'!$Z59*'V Consumer Factors'!$M$11,0)</f>
        <v>0</v>
      </c>
      <c r="Y59" s="90">
        <f>IF(M59&gt;0,'III Plan Rates'!$Z59*'V Consumer Factors'!$M$12,0)</f>
        <v>0</v>
      </c>
      <c r="Z59" s="90">
        <f>IF(N59&gt;0,'III Plan Rates'!$Z59*'V Consumer Factors'!$M$13,0)</f>
        <v>0</v>
      </c>
      <c r="AA59" s="90">
        <f>IF(O59&gt;0,'III Plan Rates'!$Z59*'V Consumer Factors'!$M$14,0)</f>
        <v>0</v>
      </c>
      <c r="AB59" s="90">
        <f>IF(P59&gt;0,'III Plan Rates'!$Z59*'V Consumer Factors'!$M$15,0)</f>
        <v>0</v>
      </c>
      <c r="AC59" s="90">
        <f>IF(Q59&gt;0,'III Plan Rates'!$Z59*'V Consumer Factors'!$M$16,0)</f>
        <v>0</v>
      </c>
      <c r="AD59" s="90">
        <f t="shared" si="14"/>
        <v>0</v>
      </c>
      <c r="AE59" s="21"/>
      <c r="AF59" s="89">
        <f>IF(I59&gt;0,'III Plan Rates'!$AA59*'V Consumer Factors'!$N$8,0)</f>
        <v>0</v>
      </c>
      <c r="AG59" s="89">
        <f>IF(J59&gt;0,'III Plan Rates'!$AA59*'V Consumer Factors'!$N$9,0)</f>
        <v>0</v>
      </c>
      <c r="AH59" s="89">
        <f>IF(K59&gt;0,'III Plan Rates'!$AA59*'V Consumer Factors'!$N$10,0)</f>
        <v>0</v>
      </c>
      <c r="AI59" s="89">
        <f>IF(L59&gt;0,'III Plan Rates'!$AA59*'V Consumer Factors'!$N$11,0)</f>
        <v>0</v>
      </c>
      <c r="AJ59" s="89">
        <f>IF(M59&gt;0,'III Plan Rates'!$AA59*'V Consumer Factors'!$N$12,0)</f>
        <v>0</v>
      </c>
      <c r="AK59" s="89">
        <f>IF(N59&gt;0,'III Plan Rates'!$AA59*'V Consumer Factors'!$N$13,0)</f>
        <v>0</v>
      </c>
      <c r="AL59" s="89">
        <f>IF(O59&gt;0,'III Plan Rates'!$AA59*'V Consumer Factors'!$N$14,0)</f>
        <v>0</v>
      </c>
      <c r="AM59" s="89">
        <f>IF(P59&gt;0,'III Plan Rates'!$AA59*'V Consumer Factors'!$N$15,0)</f>
        <v>0</v>
      </c>
      <c r="AN59" s="89">
        <f>IF(Q59&gt;0,'III Plan Rates'!$AA59*'V Consumer Factors'!$N$16,0)</f>
        <v>0</v>
      </c>
      <c r="AO59" s="89">
        <f t="shared" si="16"/>
        <v>0</v>
      </c>
      <c r="AQ59" s="91">
        <f t="shared" si="5"/>
        <v>0</v>
      </c>
      <c r="AR59" s="91">
        <f t="shared" si="6"/>
        <v>0</v>
      </c>
      <c r="AS59" s="91">
        <f t="shared" si="7"/>
        <v>0</v>
      </c>
      <c r="AT59" s="91">
        <f t="shared" si="8"/>
        <v>0</v>
      </c>
      <c r="AU59" s="91">
        <f t="shared" si="9"/>
        <v>0</v>
      </c>
      <c r="AV59" s="91">
        <f t="shared" si="10"/>
        <v>0</v>
      </c>
      <c r="AW59" s="91">
        <f t="shared" si="11"/>
        <v>0</v>
      </c>
      <c r="AX59" s="91">
        <f t="shared" si="12"/>
        <v>0</v>
      </c>
      <c r="AY59" s="91">
        <f t="shared" si="13"/>
        <v>0</v>
      </c>
      <c r="AZ59" s="91">
        <f t="shared" si="15"/>
        <v>0</v>
      </c>
    </row>
    <row r="60" spans="1:52" x14ac:dyDescent="0.25">
      <c r="A60" s="50" t="s">
        <v>134</v>
      </c>
      <c r="B60" s="81">
        <f>'III Plan Rates'!B60</f>
        <v>0</v>
      </c>
      <c r="C60" s="80">
        <f>'III Plan Rates'!D60</f>
        <v>0</v>
      </c>
      <c r="D60" s="82">
        <f>'III Plan Rates'!E60</f>
        <v>0</v>
      </c>
      <c r="E60" s="81">
        <f>'III Plan Rates'!F60</f>
        <v>0</v>
      </c>
      <c r="F60" s="11">
        <f>'III Plan Rates'!G60</f>
        <v>0</v>
      </c>
      <c r="G60" s="11">
        <f>'III Plan Rates'!J60</f>
        <v>0</v>
      </c>
      <c r="H60" s="47"/>
      <c r="I60" s="327"/>
      <c r="J60" s="327"/>
      <c r="K60" s="327"/>
      <c r="L60" s="327"/>
      <c r="M60" s="327"/>
      <c r="N60" s="327"/>
      <c r="O60" s="327"/>
      <c r="P60" s="327"/>
      <c r="Q60" s="327"/>
      <c r="R60" s="79">
        <f t="shared" si="3"/>
        <v>0</v>
      </c>
      <c r="S60" s="28"/>
      <c r="T60" s="28"/>
      <c r="U60" s="90">
        <f>IF(I60&gt;0,'III Plan Rates'!$Z60*'V Consumer Factors'!$M$8,0)</f>
        <v>0</v>
      </c>
      <c r="V60" s="90">
        <f>IF(J60&gt;0,'III Plan Rates'!$Z60*'V Consumer Factors'!$M$9,0)</f>
        <v>0</v>
      </c>
      <c r="W60" s="90">
        <f>IF(K60&gt;0,'III Plan Rates'!$Z60*'V Consumer Factors'!$M$10,0)</f>
        <v>0</v>
      </c>
      <c r="X60" s="90">
        <f>IF(L60&gt;0,'III Plan Rates'!$Z60*'V Consumer Factors'!$M$11,0)</f>
        <v>0</v>
      </c>
      <c r="Y60" s="90">
        <f>IF(M60&gt;0,'III Plan Rates'!$Z60*'V Consumer Factors'!$M$12,0)</f>
        <v>0</v>
      </c>
      <c r="Z60" s="90">
        <f>IF(N60&gt;0,'III Plan Rates'!$Z60*'V Consumer Factors'!$M$13,0)</f>
        <v>0</v>
      </c>
      <c r="AA60" s="90">
        <f>IF(O60&gt;0,'III Plan Rates'!$Z60*'V Consumer Factors'!$M$14,0)</f>
        <v>0</v>
      </c>
      <c r="AB60" s="90">
        <f>IF(P60&gt;0,'III Plan Rates'!$Z60*'V Consumer Factors'!$M$15,0)</f>
        <v>0</v>
      </c>
      <c r="AC60" s="90">
        <f>IF(Q60&gt;0,'III Plan Rates'!$Z60*'V Consumer Factors'!$M$16,0)</f>
        <v>0</v>
      </c>
      <c r="AD60" s="90">
        <f t="shared" si="14"/>
        <v>0</v>
      </c>
      <c r="AE60" s="21"/>
      <c r="AF60" s="89">
        <f>IF(I60&gt;0,'III Plan Rates'!$AA60*'V Consumer Factors'!$N$8,0)</f>
        <v>0</v>
      </c>
      <c r="AG60" s="89">
        <f>IF(J60&gt;0,'III Plan Rates'!$AA60*'V Consumer Factors'!$N$9,0)</f>
        <v>0</v>
      </c>
      <c r="AH60" s="89">
        <f>IF(K60&gt;0,'III Plan Rates'!$AA60*'V Consumer Factors'!$N$10,0)</f>
        <v>0</v>
      </c>
      <c r="AI60" s="89">
        <f>IF(L60&gt;0,'III Plan Rates'!$AA60*'V Consumer Factors'!$N$11,0)</f>
        <v>0</v>
      </c>
      <c r="AJ60" s="89">
        <f>IF(M60&gt;0,'III Plan Rates'!$AA60*'V Consumer Factors'!$N$12,0)</f>
        <v>0</v>
      </c>
      <c r="AK60" s="89">
        <f>IF(N60&gt;0,'III Plan Rates'!$AA60*'V Consumer Factors'!$N$13,0)</f>
        <v>0</v>
      </c>
      <c r="AL60" s="89">
        <f>IF(O60&gt;0,'III Plan Rates'!$AA60*'V Consumer Factors'!$N$14,0)</f>
        <v>0</v>
      </c>
      <c r="AM60" s="89">
        <f>IF(P60&gt;0,'III Plan Rates'!$AA60*'V Consumer Factors'!$N$15,0)</f>
        <v>0</v>
      </c>
      <c r="AN60" s="89">
        <f>IF(Q60&gt;0,'III Plan Rates'!$AA60*'V Consumer Factors'!$N$16,0)</f>
        <v>0</v>
      </c>
      <c r="AO60" s="89">
        <f t="shared" si="16"/>
        <v>0</v>
      </c>
      <c r="AQ60" s="91">
        <f t="shared" si="5"/>
        <v>0</v>
      </c>
      <c r="AR60" s="91">
        <f t="shared" si="6"/>
        <v>0</v>
      </c>
      <c r="AS60" s="91">
        <f t="shared" si="7"/>
        <v>0</v>
      </c>
      <c r="AT60" s="91">
        <f t="shared" si="8"/>
        <v>0</v>
      </c>
      <c r="AU60" s="91">
        <f t="shared" si="9"/>
        <v>0</v>
      </c>
      <c r="AV60" s="91">
        <f t="shared" si="10"/>
        <v>0</v>
      </c>
      <c r="AW60" s="91">
        <f t="shared" si="11"/>
        <v>0</v>
      </c>
      <c r="AX60" s="91">
        <f t="shared" si="12"/>
        <v>0</v>
      </c>
      <c r="AY60" s="91">
        <f t="shared" si="13"/>
        <v>0</v>
      </c>
      <c r="AZ60" s="91">
        <f t="shared" si="15"/>
        <v>0</v>
      </c>
    </row>
    <row r="61" spans="1:52" x14ac:dyDescent="0.25">
      <c r="A61" s="50" t="s">
        <v>135</v>
      </c>
      <c r="B61" s="81">
        <f>'III Plan Rates'!B61</f>
        <v>0</v>
      </c>
      <c r="C61" s="80">
        <f>'III Plan Rates'!D61</f>
        <v>0</v>
      </c>
      <c r="D61" s="82">
        <f>'III Plan Rates'!E61</f>
        <v>0</v>
      </c>
      <c r="E61" s="81">
        <f>'III Plan Rates'!F61</f>
        <v>0</v>
      </c>
      <c r="F61" s="11">
        <f>'III Plan Rates'!G61</f>
        <v>0</v>
      </c>
      <c r="G61" s="11">
        <f>'III Plan Rates'!J61</f>
        <v>0</v>
      </c>
      <c r="H61" s="47"/>
      <c r="I61" s="327"/>
      <c r="J61" s="327"/>
      <c r="K61" s="327"/>
      <c r="L61" s="327"/>
      <c r="M61" s="327"/>
      <c r="N61" s="327"/>
      <c r="O61" s="327"/>
      <c r="P61" s="327"/>
      <c r="Q61" s="327"/>
      <c r="R61" s="79">
        <f t="shared" si="3"/>
        <v>0</v>
      </c>
      <c r="S61" s="28"/>
      <c r="T61" s="28"/>
      <c r="U61" s="90">
        <f>IF(I61&gt;0,'III Plan Rates'!$Z61*'V Consumer Factors'!$M$8,0)</f>
        <v>0</v>
      </c>
      <c r="V61" s="90">
        <f>IF(J61&gt;0,'III Plan Rates'!$Z61*'V Consumer Factors'!$M$9,0)</f>
        <v>0</v>
      </c>
      <c r="W61" s="90">
        <f>IF(K61&gt;0,'III Plan Rates'!$Z61*'V Consumer Factors'!$M$10,0)</f>
        <v>0</v>
      </c>
      <c r="X61" s="90">
        <f>IF(L61&gt;0,'III Plan Rates'!$Z61*'V Consumer Factors'!$M$11,0)</f>
        <v>0</v>
      </c>
      <c r="Y61" s="90">
        <f>IF(M61&gt;0,'III Plan Rates'!$Z61*'V Consumer Factors'!$M$12,0)</f>
        <v>0</v>
      </c>
      <c r="Z61" s="90">
        <f>IF(N61&gt;0,'III Plan Rates'!$Z61*'V Consumer Factors'!$M$13,0)</f>
        <v>0</v>
      </c>
      <c r="AA61" s="90">
        <f>IF(O61&gt;0,'III Plan Rates'!$Z61*'V Consumer Factors'!$M$14,0)</f>
        <v>0</v>
      </c>
      <c r="AB61" s="90">
        <f>IF(P61&gt;0,'III Plan Rates'!$Z61*'V Consumer Factors'!$M$15,0)</f>
        <v>0</v>
      </c>
      <c r="AC61" s="90">
        <f>IF(Q61&gt;0,'III Plan Rates'!$Z61*'V Consumer Factors'!$M$16,0)</f>
        <v>0</v>
      </c>
      <c r="AD61" s="90">
        <f t="shared" si="14"/>
        <v>0</v>
      </c>
      <c r="AE61" s="21"/>
      <c r="AF61" s="89">
        <f>IF(I61&gt;0,'III Plan Rates'!$AA61*'V Consumer Factors'!$N$8,0)</f>
        <v>0</v>
      </c>
      <c r="AG61" s="89">
        <f>IF(J61&gt;0,'III Plan Rates'!$AA61*'V Consumer Factors'!$N$9,0)</f>
        <v>0</v>
      </c>
      <c r="AH61" s="89">
        <f>IF(K61&gt;0,'III Plan Rates'!$AA61*'V Consumer Factors'!$N$10,0)</f>
        <v>0</v>
      </c>
      <c r="AI61" s="89">
        <f>IF(L61&gt;0,'III Plan Rates'!$AA61*'V Consumer Factors'!$N$11,0)</f>
        <v>0</v>
      </c>
      <c r="AJ61" s="89">
        <f>IF(M61&gt;0,'III Plan Rates'!$AA61*'V Consumer Factors'!$N$12,0)</f>
        <v>0</v>
      </c>
      <c r="AK61" s="89">
        <f>IF(N61&gt;0,'III Plan Rates'!$AA61*'V Consumer Factors'!$N$13,0)</f>
        <v>0</v>
      </c>
      <c r="AL61" s="89">
        <f>IF(O61&gt;0,'III Plan Rates'!$AA61*'V Consumer Factors'!$N$14,0)</f>
        <v>0</v>
      </c>
      <c r="AM61" s="89">
        <f>IF(P61&gt;0,'III Plan Rates'!$AA61*'V Consumer Factors'!$N$15,0)</f>
        <v>0</v>
      </c>
      <c r="AN61" s="89">
        <f>IF(Q61&gt;0,'III Plan Rates'!$AA61*'V Consumer Factors'!$N$16,0)</f>
        <v>0</v>
      </c>
      <c r="AO61" s="89">
        <f t="shared" si="16"/>
        <v>0</v>
      </c>
      <c r="AQ61" s="91">
        <f t="shared" si="5"/>
        <v>0</v>
      </c>
      <c r="AR61" s="91">
        <f t="shared" si="6"/>
        <v>0</v>
      </c>
      <c r="AS61" s="91">
        <f t="shared" si="7"/>
        <v>0</v>
      </c>
      <c r="AT61" s="91">
        <f t="shared" si="8"/>
        <v>0</v>
      </c>
      <c r="AU61" s="91">
        <f t="shared" si="9"/>
        <v>0</v>
      </c>
      <c r="AV61" s="91">
        <f t="shared" si="10"/>
        <v>0</v>
      </c>
      <c r="AW61" s="91">
        <f t="shared" si="11"/>
        <v>0</v>
      </c>
      <c r="AX61" s="91">
        <f t="shared" si="12"/>
        <v>0</v>
      </c>
      <c r="AY61" s="91">
        <f t="shared" si="13"/>
        <v>0</v>
      </c>
      <c r="AZ61" s="91">
        <f t="shared" si="15"/>
        <v>0</v>
      </c>
    </row>
    <row r="62" spans="1:52" x14ac:dyDescent="0.25">
      <c r="A62" s="50" t="s">
        <v>136</v>
      </c>
      <c r="B62" s="81">
        <f>'III Plan Rates'!B62</f>
        <v>0</v>
      </c>
      <c r="C62" s="80">
        <f>'III Plan Rates'!D62</f>
        <v>0</v>
      </c>
      <c r="D62" s="82">
        <f>'III Plan Rates'!E62</f>
        <v>0</v>
      </c>
      <c r="E62" s="81">
        <f>'III Plan Rates'!F62</f>
        <v>0</v>
      </c>
      <c r="F62" s="11">
        <f>'III Plan Rates'!G62</f>
        <v>0</v>
      </c>
      <c r="G62" s="11">
        <f>'III Plan Rates'!J62</f>
        <v>0</v>
      </c>
      <c r="H62" s="47"/>
      <c r="I62" s="327"/>
      <c r="J62" s="327"/>
      <c r="K62" s="327"/>
      <c r="L62" s="327"/>
      <c r="M62" s="327"/>
      <c r="N62" s="327"/>
      <c r="O62" s="327"/>
      <c r="P62" s="327"/>
      <c r="Q62" s="327"/>
      <c r="R62" s="79">
        <f t="shared" si="3"/>
        <v>0</v>
      </c>
      <c r="S62" s="28"/>
      <c r="T62" s="28"/>
      <c r="U62" s="90">
        <f>IF(I62&gt;0,'III Plan Rates'!$Z62*'V Consumer Factors'!$M$8,0)</f>
        <v>0</v>
      </c>
      <c r="V62" s="90">
        <f>IF(J62&gt;0,'III Plan Rates'!$Z62*'V Consumer Factors'!$M$9,0)</f>
        <v>0</v>
      </c>
      <c r="W62" s="90">
        <f>IF(K62&gt;0,'III Plan Rates'!$Z62*'V Consumer Factors'!$M$10,0)</f>
        <v>0</v>
      </c>
      <c r="X62" s="90">
        <f>IF(L62&gt;0,'III Plan Rates'!$Z62*'V Consumer Factors'!$M$11,0)</f>
        <v>0</v>
      </c>
      <c r="Y62" s="90">
        <f>IF(M62&gt;0,'III Plan Rates'!$Z62*'V Consumer Factors'!$M$12,0)</f>
        <v>0</v>
      </c>
      <c r="Z62" s="90">
        <f>IF(N62&gt;0,'III Plan Rates'!$Z62*'V Consumer Factors'!$M$13,0)</f>
        <v>0</v>
      </c>
      <c r="AA62" s="90">
        <f>IF(O62&gt;0,'III Plan Rates'!$Z62*'V Consumer Factors'!$M$14,0)</f>
        <v>0</v>
      </c>
      <c r="AB62" s="90">
        <f>IF(P62&gt;0,'III Plan Rates'!$Z62*'V Consumer Factors'!$M$15,0)</f>
        <v>0</v>
      </c>
      <c r="AC62" s="90">
        <f>IF(Q62&gt;0,'III Plan Rates'!$Z62*'V Consumer Factors'!$M$16,0)</f>
        <v>0</v>
      </c>
      <c r="AD62" s="90">
        <f t="shared" si="14"/>
        <v>0</v>
      </c>
      <c r="AE62" s="21"/>
      <c r="AF62" s="89">
        <f>IF(I62&gt;0,'III Plan Rates'!$AA62*'V Consumer Factors'!$N$8,0)</f>
        <v>0</v>
      </c>
      <c r="AG62" s="89">
        <f>IF(J62&gt;0,'III Plan Rates'!$AA62*'V Consumer Factors'!$N$9,0)</f>
        <v>0</v>
      </c>
      <c r="AH62" s="89">
        <f>IF(K62&gt;0,'III Plan Rates'!$AA62*'V Consumer Factors'!$N$10,0)</f>
        <v>0</v>
      </c>
      <c r="AI62" s="89">
        <f>IF(L62&gt;0,'III Plan Rates'!$AA62*'V Consumer Factors'!$N$11,0)</f>
        <v>0</v>
      </c>
      <c r="AJ62" s="89">
        <f>IF(M62&gt;0,'III Plan Rates'!$AA62*'V Consumer Factors'!$N$12,0)</f>
        <v>0</v>
      </c>
      <c r="AK62" s="89">
        <f>IF(N62&gt;0,'III Plan Rates'!$AA62*'V Consumer Factors'!$N$13,0)</f>
        <v>0</v>
      </c>
      <c r="AL62" s="89">
        <f>IF(O62&gt;0,'III Plan Rates'!$AA62*'V Consumer Factors'!$N$14,0)</f>
        <v>0</v>
      </c>
      <c r="AM62" s="89">
        <f>IF(P62&gt;0,'III Plan Rates'!$AA62*'V Consumer Factors'!$N$15,0)</f>
        <v>0</v>
      </c>
      <c r="AN62" s="89">
        <f>IF(Q62&gt;0,'III Plan Rates'!$AA62*'V Consumer Factors'!$N$16,0)</f>
        <v>0</v>
      </c>
      <c r="AO62" s="89">
        <f t="shared" si="16"/>
        <v>0</v>
      </c>
      <c r="AQ62" s="91">
        <f t="shared" si="5"/>
        <v>0</v>
      </c>
      <c r="AR62" s="91">
        <f t="shared" si="6"/>
        <v>0</v>
      </c>
      <c r="AS62" s="91">
        <f t="shared" si="7"/>
        <v>0</v>
      </c>
      <c r="AT62" s="91">
        <f t="shared" si="8"/>
        <v>0</v>
      </c>
      <c r="AU62" s="91">
        <f t="shared" si="9"/>
        <v>0</v>
      </c>
      <c r="AV62" s="91">
        <f t="shared" si="10"/>
        <v>0</v>
      </c>
      <c r="AW62" s="91">
        <f t="shared" si="11"/>
        <v>0</v>
      </c>
      <c r="AX62" s="91">
        <f t="shared" si="12"/>
        <v>0</v>
      </c>
      <c r="AY62" s="91">
        <f t="shared" si="13"/>
        <v>0</v>
      </c>
      <c r="AZ62" s="91">
        <f t="shared" si="15"/>
        <v>0</v>
      </c>
    </row>
    <row r="63" spans="1:52" x14ac:dyDescent="0.25">
      <c r="A63" s="50" t="s">
        <v>137</v>
      </c>
      <c r="B63" s="81">
        <f>'III Plan Rates'!B63</f>
        <v>0</v>
      </c>
      <c r="C63" s="80">
        <f>'III Plan Rates'!D63</f>
        <v>0</v>
      </c>
      <c r="D63" s="82">
        <f>'III Plan Rates'!E63</f>
        <v>0</v>
      </c>
      <c r="E63" s="81">
        <f>'III Plan Rates'!F63</f>
        <v>0</v>
      </c>
      <c r="F63" s="11">
        <f>'III Plan Rates'!G63</f>
        <v>0</v>
      </c>
      <c r="G63" s="11">
        <f>'III Plan Rates'!J63</f>
        <v>0</v>
      </c>
      <c r="H63" s="47"/>
      <c r="I63" s="327"/>
      <c r="J63" s="327"/>
      <c r="K63" s="327"/>
      <c r="L63" s="327"/>
      <c r="M63" s="327"/>
      <c r="N63" s="327"/>
      <c r="O63" s="327"/>
      <c r="P63" s="327"/>
      <c r="Q63" s="327"/>
      <c r="R63" s="79">
        <f t="shared" si="3"/>
        <v>0</v>
      </c>
      <c r="S63" s="28"/>
      <c r="T63" s="28"/>
      <c r="U63" s="90">
        <f>IF(I63&gt;0,'III Plan Rates'!$Z63*'V Consumer Factors'!$M$8,0)</f>
        <v>0</v>
      </c>
      <c r="V63" s="90">
        <f>IF(J63&gt;0,'III Plan Rates'!$Z63*'V Consumer Factors'!$M$9,0)</f>
        <v>0</v>
      </c>
      <c r="W63" s="90">
        <f>IF(K63&gt;0,'III Plan Rates'!$Z63*'V Consumer Factors'!$M$10,0)</f>
        <v>0</v>
      </c>
      <c r="X63" s="90">
        <f>IF(L63&gt;0,'III Plan Rates'!$Z63*'V Consumer Factors'!$M$11,0)</f>
        <v>0</v>
      </c>
      <c r="Y63" s="90">
        <f>IF(M63&gt;0,'III Plan Rates'!$Z63*'V Consumer Factors'!$M$12,0)</f>
        <v>0</v>
      </c>
      <c r="Z63" s="90">
        <f>IF(N63&gt;0,'III Plan Rates'!$Z63*'V Consumer Factors'!$M$13,0)</f>
        <v>0</v>
      </c>
      <c r="AA63" s="90">
        <f>IF(O63&gt;0,'III Plan Rates'!$Z63*'V Consumer Factors'!$M$14,0)</f>
        <v>0</v>
      </c>
      <c r="AB63" s="90">
        <f>IF(P63&gt;0,'III Plan Rates'!$Z63*'V Consumer Factors'!$M$15,0)</f>
        <v>0</v>
      </c>
      <c r="AC63" s="90">
        <f>IF(Q63&gt;0,'III Plan Rates'!$Z63*'V Consumer Factors'!$M$16,0)</f>
        <v>0</v>
      </c>
      <c r="AD63" s="90">
        <f t="shared" si="14"/>
        <v>0</v>
      </c>
      <c r="AE63" s="21"/>
      <c r="AF63" s="89">
        <f>IF(I63&gt;0,'III Plan Rates'!$AA63*'V Consumer Factors'!$N$8,0)</f>
        <v>0</v>
      </c>
      <c r="AG63" s="89">
        <f>IF(J63&gt;0,'III Plan Rates'!$AA63*'V Consumer Factors'!$N$9,0)</f>
        <v>0</v>
      </c>
      <c r="AH63" s="89">
        <f>IF(K63&gt;0,'III Plan Rates'!$AA63*'V Consumer Factors'!$N$10,0)</f>
        <v>0</v>
      </c>
      <c r="AI63" s="89">
        <f>IF(L63&gt;0,'III Plan Rates'!$AA63*'V Consumer Factors'!$N$11,0)</f>
        <v>0</v>
      </c>
      <c r="AJ63" s="89">
        <f>IF(M63&gt;0,'III Plan Rates'!$AA63*'V Consumer Factors'!$N$12,0)</f>
        <v>0</v>
      </c>
      <c r="AK63" s="89">
        <f>IF(N63&gt;0,'III Plan Rates'!$AA63*'V Consumer Factors'!$N$13,0)</f>
        <v>0</v>
      </c>
      <c r="AL63" s="89">
        <f>IF(O63&gt;0,'III Plan Rates'!$AA63*'V Consumer Factors'!$N$14,0)</f>
        <v>0</v>
      </c>
      <c r="AM63" s="89">
        <f>IF(P63&gt;0,'III Plan Rates'!$AA63*'V Consumer Factors'!$N$15,0)</f>
        <v>0</v>
      </c>
      <c r="AN63" s="89">
        <f>IF(Q63&gt;0,'III Plan Rates'!$AA63*'V Consumer Factors'!$N$16,0)</f>
        <v>0</v>
      </c>
      <c r="AO63" s="89">
        <f t="shared" si="16"/>
        <v>0</v>
      </c>
      <c r="AQ63" s="91">
        <f t="shared" si="5"/>
        <v>0</v>
      </c>
      <c r="AR63" s="91">
        <f t="shared" si="6"/>
        <v>0</v>
      </c>
      <c r="AS63" s="91">
        <f t="shared" si="7"/>
        <v>0</v>
      </c>
      <c r="AT63" s="91">
        <f t="shared" si="8"/>
        <v>0</v>
      </c>
      <c r="AU63" s="91">
        <f t="shared" si="9"/>
        <v>0</v>
      </c>
      <c r="AV63" s="91">
        <f t="shared" si="10"/>
        <v>0</v>
      </c>
      <c r="AW63" s="91">
        <f t="shared" si="11"/>
        <v>0</v>
      </c>
      <c r="AX63" s="91">
        <f t="shared" si="12"/>
        <v>0</v>
      </c>
      <c r="AY63" s="91">
        <f t="shared" si="13"/>
        <v>0</v>
      </c>
      <c r="AZ63" s="91">
        <f t="shared" si="15"/>
        <v>0</v>
      </c>
    </row>
    <row r="64" spans="1:52" x14ac:dyDescent="0.25">
      <c r="A64" s="50" t="s">
        <v>138</v>
      </c>
      <c r="B64" s="81">
        <f>'III Plan Rates'!B64</f>
        <v>0</v>
      </c>
      <c r="C64" s="80">
        <f>'III Plan Rates'!D64</f>
        <v>0</v>
      </c>
      <c r="D64" s="82">
        <f>'III Plan Rates'!E64</f>
        <v>0</v>
      </c>
      <c r="E64" s="81">
        <f>'III Plan Rates'!F64</f>
        <v>0</v>
      </c>
      <c r="F64" s="11">
        <f>'III Plan Rates'!G64</f>
        <v>0</v>
      </c>
      <c r="G64" s="11">
        <f>'III Plan Rates'!J64</f>
        <v>0</v>
      </c>
      <c r="H64" s="47"/>
      <c r="I64" s="327"/>
      <c r="J64" s="327"/>
      <c r="K64" s="327"/>
      <c r="L64" s="327"/>
      <c r="M64" s="327"/>
      <c r="N64" s="327"/>
      <c r="O64" s="327"/>
      <c r="P64" s="327"/>
      <c r="Q64" s="327"/>
      <c r="R64" s="79">
        <f t="shared" si="3"/>
        <v>0</v>
      </c>
      <c r="S64" s="28"/>
      <c r="T64" s="28"/>
      <c r="U64" s="90">
        <f>IF(I64&gt;0,'III Plan Rates'!$Z64*'V Consumer Factors'!$M$8,0)</f>
        <v>0</v>
      </c>
      <c r="V64" s="90">
        <f>IF(J64&gt;0,'III Plan Rates'!$Z64*'V Consumer Factors'!$M$9,0)</f>
        <v>0</v>
      </c>
      <c r="W64" s="90">
        <f>IF(K64&gt;0,'III Plan Rates'!$Z64*'V Consumer Factors'!$M$10,0)</f>
        <v>0</v>
      </c>
      <c r="X64" s="90">
        <f>IF(L64&gt;0,'III Plan Rates'!$Z64*'V Consumer Factors'!$M$11,0)</f>
        <v>0</v>
      </c>
      <c r="Y64" s="90">
        <f>IF(M64&gt;0,'III Plan Rates'!$Z64*'V Consumer Factors'!$M$12,0)</f>
        <v>0</v>
      </c>
      <c r="Z64" s="90">
        <f>IF(N64&gt;0,'III Plan Rates'!$Z64*'V Consumer Factors'!$M$13,0)</f>
        <v>0</v>
      </c>
      <c r="AA64" s="90">
        <f>IF(O64&gt;0,'III Plan Rates'!$Z64*'V Consumer Factors'!$M$14,0)</f>
        <v>0</v>
      </c>
      <c r="AB64" s="90">
        <f>IF(P64&gt;0,'III Plan Rates'!$Z64*'V Consumer Factors'!$M$15,0)</f>
        <v>0</v>
      </c>
      <c r="AC64" s="90">
        <f>IF(Q64&gt;0,'III Plan Rates'!$Z64*'V Consumer Factors'!$M$16,0)</f>
        <v>0</v>
      </c>
      <c r="AD64" s="90">
        <f t="shared" si="14"/>
        <v>0</v>
      </c>
      <c r="AE64" s="21"/>
      <c r="AF64" s="89">
        <f>IF(I64&gt;0,'III Plan Rates'!$AA64*'V Consumer Factors'!$N$8,0)</f>
        <v>0</v>
      </c>
      <c r="AG64" s="89">
        <f>IF(J64&gt;0,'III Plan Rates'!$AA64*'V Consumer Factors'!$N$9,0)</f>
        <v>0</v>
      </c>
      <c r="AH64" s="89">
        <f>IF(K64&gt;0,'III Plan Rates'!$AA64*'V Consumer Factors'!$N$10,0)</f>
        <v>0</v>
      </c>
      <c r="AI64" s="89">
        <f>IF(L64&gt;0,'III Plan Rates'!$AA64*'V Consumer Factors'!$N$11,0)</f>
        <v>0</v>
      </c>
      <c r="AJ64" s="89">
        <f>IF(M64&gt;0,'III Plan Rates'!$AA64*'V Consumer Factors'!$N$12,0)</f>
        <v>0</v>
      </c>
      <c r="AK64" s="89">
        <f>IF(N64&gt;0,'III Plan Rates'!$AA64*'V Consumer Factors'!$N$13,0)</f>
        <v>0</v>
      </c>
      <c r="AL64" s="89">
        <f>IF(O64&gt;0,'III Plan Rates'!$AA64*'V Consumer Factors'!$N$14,0)</f>
        <v>0</v>
      </c>
      <c r="AM64" s="89">
        <f>IF(P64&gt;0,'III Plan Rates'!$AA64*'V Consumer Factors'!$N$15,0)</f>
        <v>0</v>
      </c>
      <c r="AN64" s="89">
        <f>IF(Q64&gt;0,'III Plan Rates'!$AA64*'V Consumer Factors'!$N$16,0)</f>
        <v>0</v>
      </c>
      <c r="AO64" s="89">
        <f t="shared" si="16"/>
        <v>0</v>
      </c>
      <c r="AQ64" s="91">
        <f t="shared" si="5"/>
        <v>0</v>
      </c>
      <c r="AR64" s="91">
        <f t="shared" si="6"/>
        <v>0</v>
      </c>
      <c r="AS64" s="91">
        <f t="shared" si="7"/>
        <v>0</v>
      </c>
      <c r="AT64" s="91">
        <f t="shared" si="8"/>
        <v>0</v>
      </c>
      <c r="AU64" s="91">
        <f t="shared" si="9"/>
        <v>0</v>
      </c>
      <c r="AV64" s="91">
        <f t="shared" si="10"/>
        <v>0</v>
      </c>
      <c r="AW64" s="91">
        <f t="shared" si="11"/>
        <v>0</v>
      </c>
      <c r="AX64" s="91">
        <f t="shared" si="12"/>
        <v>0</v>
      </c>
      <c r="AY64" s="91">
        <f t="shared" si="13"/>
        <v>0</v>
      </c>
      <c r="AZ64" s="91">
        <f t="shared" si="15"/>
        <v>0</v>
      </c>
    </row>
    <row r="65" spans="1:52" x14ac:dyDescent="0.25">
      <c r="A65" s="50" t="s">
        <v>139</v>
      </c>
      <c r="B65" s="81">
        <f>'III Plan Rates'!B65</f>
        <v>0</v>
      </c>
      <c r="C65" s="80">
        <f>'III Plan Rates'!D65</f>
        <v>0</v>
      </c>
      <c r="D65" s="82">
        <f>'III Plan Rates'!E65</f>
        <v>0</v>
      </c>
      <c r="E65" s="81">
        <f>'III Plan Rates'!F65</f>
        <v>0</v>
      </c>
      <c r="F65" s="11">
        <f>'III Plan Rates'!G65</f>
        <v>0</v>
      </c>
      <c r="G65" s="11">
        <f>'III Plan Rates'!J65</f>
        <v>0</v>
      </c>
      <c r="H65" s="47"/>
      <c r="I65" s="327"/>
      <c r="J65" s="327"/>
      <c r="K65" s="327"/>
      <c r="L65" s="327"/>
      <c r="M65" s="327"/>
      <c r="N65" s="327"/>
      <c r="O65" s="327"/>
      <c r="P65" s="327"/>
      <c r="Q65" s="327"/>
      <c r="R65" s="79">
        <f t="shared" si="3"/>
        <v>0</v>
      </c>
      <c r="S65" s="28"/>
      <c r="T65" s="28"/>
      <c r="U65" s="90">
        <f>IF(I65&gt;0,'III Plan Rates'!$Z65*'V Consumer Factors'!$M$8,0)</f>
        <v>0</v>
      </c>
      <c r="V65" s="90">
        <f>IF(J65&gt;0,'III Plan Rates'!$Z65*'V Consumer Factors'!$M$9,0)</f>
        <v>0</v>
      </c>
      <c r="W65" s="90">
        <f>IF(K65&gt;0,'III Plan Rates'!$Z65*'V Consumer Factors'!$M$10,0)</f>
        <v>0</v>
      </c>
      <c r="X65" s="90">
        <f>IF(L65&gt;0,'III Plan Rates'!$Z65*'V Consumer Factors'!$M$11,0)</f>
        <v>0</v>
      </c>
      <c r="Y65" s="90">
        <f>IF(M65&gt;0,'III Plan Rates'!$Z65*'V Consumer Factors'!$M$12,0)</f>
        <v>0</v>
      </c>
      <c r="Z65" s="90">
        <f>IF(N65&gt;0,'III Plan Rates'!$Z65*'V Consumer Factors'!$M$13,0)</f>
        <v>0</v>
      </c>
      <c r="AA65" s="90">
        <f>IF(O65&gt;0,'III Plan Rates'!$Z65*'V Consumer Factors'!$M$14,0)</f>
        <v>0</v>
      </c>
      <c r="AB65" s="90">
        <f>IF(P65&gt;0,'III Plan Rates'!$Z65*'V Consumer Factors'!$M$15,0)</f>
        <v>0</v>
      </c>
      <c r="AC65" s="90">
        <f>IF(Q65&gt;0,'III Plan Rates'!$Z65*'V Consumer Factors'!$M$16,0)</f>
        <v>0</v>
      </c>
      <c r="AD65" s="90">
        <f t="shared" si="14"/>
        <v>0</v>
      </c>
      <c r="AE65" s="21"/>
      <c r="AF65" s="89">
        <f>IF(I65&gt;0,'III Plan Rates'!$AA65*'V Consumer Factors'!$N$8,0)</f>
        <v>0</v>
      </c>
      <c r="AG65" s="89">
        <f>IF(J65&gt;0,'III Plan Rates'!$AA65*'V Consumer Factors'!$N$9,0)</f>
        <v>0</v>
      </c>
      <c r="AH65" s="89">
        <f>IF(K65&gt;0,'III Plan Rates'!$AA65*'V Consumer Factors'!$N$10,0)</f>
        <v>0</v>
      </c>
      <c r="AI65" s="89">
        <f>IF(L65&gt;0,'III Plan Rates'!$AA65*'V Consumer Factors'!$N$11,0)</f>
        <v>0</v>
      </c>
      <c r="AJ65" s="89">
        <f>IF(M65&gt;0,'III Plan Rates'!$AA65*'V Consumer Factors'!$N$12,0)</f>
        <v>0</v>
      </c>
      <c r="AK65" s="89">
        <f>IF(N65&gt;0,'III Plan Rates'!$AA65*'V Consumer Factors'!$N$13,0)</f>
        <v>0</v>
      </c>
      <c r="AL65" s="89">
        <f>IF(O65&gt;0,'III Plan Rates'!$AA65*'V Consumer Factors'!$N$14,0)</f>
        <v>0</v>
      </c>
      <c r="AM65" s="89">
        <f>IF(P65&gt;0,'III Plan Rates'!$AA65*'V Consumer Factors'!$N$15,0)</f>
        <v>0</v>
      </c>
      <c r="AN65" s="89">
        <f>IF(Q65&gt;0,'III Plan Rates'!$AA65*'V Consumer Factors'!$N$16,0)</f>
        <v>0</v>
      </c>
      <c r="AO65" s="89">
        <f t="shared" si="16"/>
        <v>0</v>
      </c>
      <c r="AQ65" s="91">
        <f t="shared" si="5"/>
        <v>0</v>
      </c>
      <c r="AR65" s="91">
        <f t="shared" si="6"/>
        <v>0</v>
      </c>
      <c r="AS65" s="91">
        <f t="shared" si="7"/>
        <v>0</v>
      </c>
      <c r="AT65" s="91">
        <f t="shared" si="8"/>
        <v>0</v>
      </c>
      <c r="AU65" s="91">
        <f t="shared" si="9"/>
        <v>0</v>
      </c>
      <c r="AV65" s="91">
        <f t="shared" si="10"/>
        <v>0</v>
      </c>
      <c r="AW65" s="91">
        <f t="shared" si="11"/>
        <v>0</v>
      </c>
      <c r="AX65" s="91">
        <f t="shared" si="12"/>
        <v>0</v>
      </c>
      <c r="AY65" s="91">
        <f t="shared" si="13"/>
        <v>0</v>
      </c>
      <c r="AZ65" s="91">
        <f t="shared" si="15"/>
        <v>0</v>
      </c>
    </row>
    <row r="66" spans="1:52" x14ac:dyDescent="0.25">
      <c r="A66" s="50" t="s">
        <v>140</v>
      </c>
      <c r="B66" s="81">
        <f>'III Plan Rates'!B66</f>
        <v>0</v>
      </c>
      <c r="C66" s="80">
        <f>'III Plan Rates'!D66</f>
        <v>0</v>
      </c>
      <c r="D66" s="82">
        <f>'III Plan Rates'!E66</f>
        <v>0</v>
      </c>
      <c r="E66" s="81">
        <f>'III Plan Rates'!F66</f>
        <v>0</v>
      </c>
      <c r="F66" s="11">
        <f>'III Plan Rates'!G66</f>
        <v>0</v>
      </c>
      <c r="G66" s="11">
        <f>'III Plan Rates'!J66</f>
        <v>0</v>
      </c>
      <c r="H66" s="47"/>
      <c r="I66" s="327"/>
      <c r="J66" s="327"/>
      <c r="K66" s="327"/>
      <c r="L66" s="327"/>
      <c r="M66" s="327"/>
      <c r="N66" s="327"/>
      <c r="O66" s="327"/>
      <c r="P66" s="327"/>
      <c r="Q66" s="327"/>
      <c r="R66" s="79">
        <f t="shared" si="3"/>
        <v>0</v>
      </c>
      <c r="S66" s="28"/>
      <c r="T66" s="28"/>
      <c r="U66" s="90">
        <f>IF(I66&gt;0,'III Plan Rates'!$Z66*'V Consumer Factors'!$M$8,0)</f>
        <v>0</v>
      </c>
      <c r="V66" s="90">
        <f>IF(J66&gt;0,'III Plan Rates'!$Z66*'V Consumer Factors'!$M$9,0)</f>
        <v>0</v>
      </c>
      <c r="W66" s="90">
        <f>IF(K66&gt;0,'III Plan Rates'!$Z66*'V Consumer Factors'!$M$10,0)</f>
        <v>0</v>
      </c>
      <c r="X66" s="90">
        <f>IF(L66&gt;0,'III Plan Rates'!$Z66*'V Consumer Factors'!$M$11,0)</f>
        <v>0</v>
      </c>
      <c r="Y66" s="90">
        <f>IF(M66&gt;0,'III Plan Rates'!$Z66*'V Consumer Factors'!$M$12,0)</f>
        <v>0</v>
      </c>
      <c r="Z66" s="90">
        <f>IF(N66&gt;0,'III Plan Rates'!$Z66*'V Consumer Factors'!$M$13,0)</f>
        <v>0</v>
      </c>
      <c r="AA66" s="90">
        <f>IF(O66&gt;0,'III Plan Rates'!$Z66*'V Consumer Factors'!$M$14,0)</f>
        <v>0</v>
      </c>
      <c r="AB66" s="90">
        <f>IF(P66&gt;0,'III Plan Rates'!$Z66*'V Consumer Factors'!$M$15,0)</f>
        <v>0</v>
      </c>
      <c r="AC66" s="90">
        <f>IF(Q66&gt;0,'III Plan Rates'!$Z66*'V Consumer Factors'!$M$16,0)</f>
        <v>0</v>
      </c>
      <c r="AD66" s="90">
        <f t="shared" si="14"/>
        <v>0</v>
      </c>
      <c r="AE66" s="21"/>
      <c r="AF66" s="89">
        <f>IF(I66&gt;0,'III Plan Rates'!$AA66*'V Consumer Factors'!$N$8,0)</f>
        <v>0</v>
      </c>
      <c r="AG66" s="89">
        <f>IF(J66&gt;0,'III Plan Rates'!$AA66*'V Consumer Factors'!$N$9,0)</f>
        <v>0</v>
      </c>
      <c r="AH66" s="89">
        <f>IF(K66&gt;0,'III Plan Rates'!$AA66*'V Consumer Factors'!$N$10,0)</f>
        <v>0</v>
      </c>
      <c r="AI66" s="89">
        <f>IF(L66&gt;0,'III Plan Rates'!$AA66*'V Consumer Factors'!$N$11,0)</f>
        <v>0</v>
      </c>
      <c r="AJ66" s="89">
        <f>IF(M66&gt;0,'III Plan Rates'!$AA66*'V Consumer Factors'!$N$12,0)</f>
        <v>0</v>
      </c>
      <c r="AK66" s="89">
        <f>IF(N66&gt;0,'III Plan Rates'!$AA66*'V Consumer Factors'!$N$13,0)</f>
        <v>0</v>
      </c>
      <c r="AL66" s="89">
        <f>IF(O66&gt;0,'III Plan Rates'!$AA66*'V Consumer Factors'!$N$14,0)</f>
        <v>0</v>
      </c>
      <c r="AM66" s="89">
        <f>IF(P66&gt;0,'III Plan Rates'!$AA66*'V Consumer Factors'!$N$15,0)</f>
        <v>0</v>
      </c>
      <c r="AN66" s="89">
        <f>IF(Q66&gt;0,'III Plan Rates'!$AA66*'V Consumer Factors'!$N$16,0)</f>
        <v>0</v>
      </c>
      <c r="AO66" s="89">
        <f t="shared" si="16"/>
        <v>0</v>
      </c>
      <c r="AQ66" s="91">
        <f t="shared" si="5"/>
        <v>0</v>
      </c>
      <c r="AR66" s="91">
        <f t="shared" si="6"/>
        <v>0</v>
      </c>
      <c r="AS66" s="91">
        <f t="shared" si="7"/>
        <v>0</v>
      </c>
      <c r="AT66" s="91">
        <f t="shared" si="8"/>
        <v>0</v>
      </c>
      <c r="AU66" s="91">
        <f t="shared" si="9"/>
        <v>0</v>
      </c>
      <c r="AV66" s="91">
        <f t="shared" si="10"/>
        <v>0</v>
      </c>
      <c r="AW66" s="91">
        <f t="shared" si="11"/>
        <v>0</v>
      </c>
      <c r="AX66" s="91">
        <f t="shared" si="12"/>
        <v>0</v>
      </c>
      <c r="AY66" s="91">
        <f t="shared" si="13"/>
        <v>0</v>
      </c>
      <c r="AZ66" s="91">
        <f t="shared" si="15"/>
        <v>0</v>
      </c>
    </row>
    <row r="67" spans="1:52" x14ac:dyDescent="0.25">
      <c r="A67" s="50" t="s">
        <v>141</v>
      </c>
      <c r="B67" s="81">
        <f>'III Plan Rates'!B67</f>
        <v>0</v>
      </c>
      <c r="C67" s="80">
        <f>'III Plan Rates'!D67</f>
        <v>0</v>
      </c>
      <c r="D67" s="82">
        <f>'III Plan Rates'!E67</f>
        <v>0</v>
      </c>
      <c r="E67" s="81">
        <f>'III Plan Rates'!F67</f>
        <v>0</v>
      </c>
      <c r="F67" s="11">
        <f>'III Plan Rates'!G67</f>
        <v>0</v>
      </c>
      <c r="G67" s="11">
        <f>'III Plan Rates'!J67</f>
        <v>0</v>
      </c>
      <c r="H67" s="47"/>
      <c r="I67" s="327"/>
      <c r="J67" s="327"/>
      <c r="K67" s="327"/>
      <c r="L67" s="327"/>
      <c r="M67" s="327"/>
      <c r="N67" s="327"/>
      <c r="O67" s="327"/>
      <c r="P67" s="327"/>
      <c r="Q67" s="327"/>
      <c r="R67" s="79">
        <f t="shared" si="3"/>
        <v>0</v>
      </c>
      <c r="S67" s="28"/>
      <c r="T67" s="28"/>
      <c r="U67" s="90">
        <f>IF(I67&gt;0,'III Plan Rates'!$Z67*'V Consumer Factors'!$M$8,0)</f>
        <v>0</v>
      </c>
      <c r="V67" s="90">
        <f>IF(J67&gt;0,'III Plan Rates'!$Z67*'V Consumer Factors'!$M$9,0)</f>
        <v>0</v>
      </c>
      <c r="W67" s="90">
        <f>IF(K67&gt;0,'III Plan Rates'!$Z67*'V Consumer Factors'!$M$10,0)</f>
        <v>0</v>
      </c>
      <c r="X67" s="90">
        <f>IF(L67&gt;0,'III Plan Rates'!$Z67*'V Consumer Factors'!$M$11,0)</f>
        <v>0</v>
      </c>
      <c r="Y67" s="90">
        <f>IF(M67&gt;0,'III Plan Rates'!$Z67*'V Consumer Factors'!$M$12,0)</f>
        <v>0</v>
      </c>
      <c r="Z67" s="90">
        <f>IF(N67&gt;0,'III Plan Rates'!$Z67*'V Consumer Factors'!$M$13,0)</f>
        <v>0</v>
      </c>
      <c r="AA67" s="90">
        <f>IF(O67&gt;0,'III Plan Rates'!$Z67*'V Consumer Factors'!$M$14,0)</f>
        <v>0</v>
      </c>
      <c r="AB67" s="90">
        <f>IF(P67&gt;0,'III Plan Rates'!$Z67*'V Consumer Factors'!$M$15,0)</f>
        <v>0</v>
      </c>
      <c r="AC67" s="90">
        <f>IF(Q67&gt;0,'III Plan Rates'!$Z67*'V Consumer Factors'!$M$16,0)</f>
        <v>0</v>
      </c>
      <c r="AD67" s="90">
        <f t="shared" si="14"/>
        <v>0</v>
      </c>
      <c r="AE67" s="21"/>
      <c r="AF67" s="89">
        <f>IF(I67&gt;0,'III Plan Rates'!$AA67*'V Consumer Factors'!$N$8,0)</f>
        <v>0</v>
      </c>
      <c r="AG67" s="89">
        <f>IF(J67&gt;0,'III Plan Rates'!$AA67*'V Consumer Factors'!$N$9,0)</f>
        <v>0</v>
      </c>
      <c r="AH67" s="89">
        <f>IF(K67&gt;0,'III Plan Rates'!$AA67*'V Consumer Factors'!$N$10,0)</f>
        <v>0</v>
      </c>
      <c r="AI67" s="89">
        <f>IF(L67&gt;0,'III Plan Rates'!$AA67*'V Consumer Factors'!$N$11,0)</f>
        <v>0</v>
      </c>
      <c r="AJ67" s="89">
        <f>IF(M67&gt;0,'III Plan Rates'!$AA67*'V Consumer Factors'!$N$12,0)</f>
        <v>0</v>
      </c>
      <c r="AK67" s="89">
        <f>IF(N67&gt;0,'III Plan Rates'!$AA67*'V Consumer Factors'!$N$13,0)</f>
        <v>0</v>
      </c>
      <c r="AL67" s="89">
        <f>IF(O67&gt;0,'III Plan Rates'!$AA67*'V Consumer Factors'!$N$14,0)</f>
        <v>0</v>
      </c>
      <c r="AM67" s="89">
        <f>IF(P67&gt;0,'III Plan Rates'!$AA67*'V Consumer Factors'!$N$15,0)</f>
        <v>0</v>
      </c>
      <c r="AN67" s="89">
        <f>IF(Q67&gt;0,'III Plan Rates'!$AA67*'V Consumer Factors'!$N$16,0)</f>
        <v>0</v>
      </c>
      <c r="AO67" s="89">
        <f t="shared" si="16"/>
        <v>0</v>
      </c>
      <c r="AQ67" s="91">
        <f t="shared" si="5"/>
        <v>0</v>
      </c>
      <c r="AR67" s="91">
        <f t="shared" si="6"/>
        <v>0</v>
      </c>
      <c r="AS67" s="91">
        <f t="shared" si="7"/>
        <v>0</v>
      </c>
      <c r="AT67" s="91">
        <f t="shared" si="8"/>
        <v>0</v>
      </c>
      <c r="AU67" s="91">
        <f t="shared" si="9"/>
        <v>0</v>
      </c>
      <c r="AV67" s="91">
        <f t="shared" si="10"/>
        <v>0</v>
      </c>
      <c r="AW67" s="91">
        <f t="shared" si="11"/>
        <v>0</v>
      </c>
      <c r="AX67" s="91">
        <f t="shared" si="12"/>
        <v>0</v>
      </c>
      <c r="AY67" s="91">
        <f t="shared" si="13"/>
        <v>0</v>
      </c>
      <c r="AZ67" s="91">
        <f t="shared" si="15"/>
        <v>0</v>
      </c>
    </row>
    <row r="68" spans="1:52" x14ac:dyDescent="0.25">
      <c r="A68" s="50" t="s">
        <v>142</v>
      </c>
      <c r="B68" s="81">
        <f>'III Plan Rates'!B68</f>
        <v>0</v>
      </c>
      <c r="C68" s="80">
        <f>'III Plan Rates'!D68</f>
        <v>0</v>
      </c>
      <c r="D68" s="82">
        <f>'III Plan Rates'!E68</f>
        <v>0</v>
      </c>
      <c r="E68" s="81">
        <f>'III Plan Rates'!F68</f>
        <v>0</v>
      </c>
      <c r="F68" s="11">
        <f>'III Plan Rates'!G68</f>
        <v>0</v>
      </c>
      <c r="G68" s="11">
        <f>'III Plan Rates'!J68</f>
        <v>0</v>
      </c>
      <c r="H68" s="47"/>
      <c r="I68" s="327"/>
      <c r="J68" s="327"/>
      <c r="K68" s="327"/>
      <c r="L68" s="327"/>
      <c r="M68" s="327"/>
      <c r="N68" s="327"/>
      <c r="O68" s="327"/>
      <c r="P68" s="327"/>
      <c r="Q68" s="327"/>
      <c r="R68" s="79">
        <f t="shared" si="3"/>
        <v>0</v>
      </c>
      <c r="S68" s="28"/>
      <c r="T68" s="28"/>
      <c r="U68" s="90">
        <f>IF(I68&gt;0,'III Plan Rates'!$Z68*'V Consumer Factors'!$M$8,0)</f>
        <v>0</v>
      </c>
      <c r="V68" s="90">
        <f>IF(J68&gt;0,'III Plan Rates'!$Z68*'V Consumer Factors'!$M$9,0)</f>
        <v>0</v>
      </c>
      <c r="W68" s="90">
        <f>IF(K68&gt;0,'III Plan Rates'!$Z68*'V Consumer Factors'!$M$10,0)</f>
        <v>0</v>
      </c>
      <c r="X68" s="90">
        <f>IF(L68&gt;0,'III Plan Rates'!$Z68*'V Consumer Factors'!$M$11,0)</f>
        <v>0</v>
      </c>
      <c r="Y68" s="90">
        <f>IF(M68&gt;0,'III Plan Rates'!$Z68*'V Consumer Factors'!$M$12,0)</f>
        <v>0</v>
      </c>
      <c r="Z68" s="90">
        <f>IF(N68&gt;0,'III Plan Rates'!$Z68*'V Consumer Factors'!$M$13,0)</f>
        <v>0</v>
      </c>
      <c r="AA68" s="90">
        <f>IF(O68&gt;0,'III Plan Rates'!$Z68*'V Consumer Factors'!$M$14,0)</f>
        <v>0</v>
      </c>
      <c r="AB68" s="90">
        <f>IF(P68&gt;0,'III Plan Rates'!$Z68*'V Consumer Factors'!$M$15,0)</f>
        <v>0</v>
      </c>
      <c r="AC68" s="90">
        <f>IF(Q68&gt;0,'III Plan Rates'!$Z68*'V Consumer Factors'!$M$16,0)</f>
        <v>0</v>
      </c>
      <c r="AD68" s="90">
        <f t="shared" si="14"/>
        <v>0</v>
      </c>
      <c r="AE68" s="21"/>
      <c r="AF68" s="89">
        <f>IF(I68&gt;0,'III Plan Rates'!$AA68*'V Consumer Factors'!$N$8,0)</f>
        <v>0</v>
      </c>
      <c r="AG68" s="89">
        <f>IF(J68&gt;0,'III Plan Rates'!$AA68*'V Consumer Factors'!$N$9,0)</f>
        <v>0</v>
      </c>
      <c r="AH68" s="89">
        <f>IF(K68&gt;0,'III Plan Rates'!$AA68*'V Consumer Factors'!$N$10,0)</f>
        <v>0</v>
      </c>
      <c r="AI68" s="89">
        <f>IF(L68&gt;0,'III Plan Rates'!$AA68*'V Consumer Factors'!$N$11,0)</f>
        <v>0</v>
      </c>
      <c r="AJ68" s="89">
        <f>IF(M68&gt;0,'III Plan Rates'!$AA68*'V Consumer Factors'!$N$12,0)</f>
        <v>0</v>
      </c>
      <c r="AK68" s="89">
        <f>IF(N68&gt;0,'III Plan Rates'!$AA68*'V Consumer Factors'!$N$13,0)</f>
        <v>0</v>
      </c>
      <c r="AL68" s="89">
        <f>IF(O68&gt;0,'III Plan Rates'!$AA68*'V Consumer Factors'!$N$14,0)</f>
        <v>0</v>
      </c>
      <c r="AM68" s="89">
        <f>IF(P68&gt;0,'III Plan Rates'!$AA68*'V Consumer Factors'!$N$15,0)</f>
        <v>0</v>
      </c>
      <c r="AN68" s="89">
        <f>IF(Q68&gt;0,'III Plan Rates'!$AA68*'V Consumer Factors'!$N$16,0)</f>
        <v>0</v>
      </c>
      <c r="AO68" s="89">
        <f t="shared" si="16"/>
        <v>0</v>
      </c>
      <c r="AQ68" s="91">
        <f t="shared" si="5"/>
        <v>0</v>
      </c>
      <c r="AR68" s="91">
        <f t="shared" si="6"/>
        <v>0</v>
      </c>
      <c r="AS68" s="91">
        <f t="shared" si="7"/>
        <v>0</v>
      </c>
      <c r="AT68" s="91">
        <f t="shared" si="8"/>
        <v>0</v>
      </c>
      <c r="AU68" s="91">
        <f t="shared" si="9"/>
        <v>0</v>
      </c>
      <c r="AV68" s="91">
        <f t="shared" si="10"/>
        <v>0</v>
      </c>
      <c r="AW68" s="91">
        <f t="shared" si="11"/>
        <v>0</v>
      </c>
      <c r="AX68" s="91">
        <f t="shared" si="12"/>
        <v>0</v>
      </c>
      <c r="AY68" s="91">
        <f t="shared" si="13"/>
        <v>0</v>
      </c>
      <c r="AZ68" s="91">
        <f t="shared" si="15"/>
        <v>0</v>
      </c>
    </row>
    <row r="69" spans="1:52" x14ac:dyDescent="0.25">
      <c r="A69" s="50" t="s">
        <v>143</v>
      </c>
      <c r="B69" s="81">
        <f>'III Plan Rates'!B69</f>
        <v>0</v>
      </c>
      <c r="C69" s="80">
        <f>'III Plan Rates'!D69</f>
        <v>0</v>
      </c>
      <c r="D69" s="82">
        <f>'III Plan Rates'!E69</f>
        <v>0</v>
      </c>
      <c r="E69" s="81">
        <f>'III Plan Rates'!F69</f>
        <v>0</v>
      </c>
      <c r="F69" s="11">
        <f>'III Plan Rates'!G69</f>
        <v>0</v>
      </c>
      <c r="G69" s="11">
        <f>'III Plan Rates'!J69</f>
        <v>0</v>
      </c>
      <c r="H69" s="47"/>
      <c r="I69" s="327"/>
      <c r="J69" s="327"/>
      <c r="K69" s="327"/>
      <c r="L69" s="327"/>
      <c r="M69" s="327"/>
      <c r="N69" s="327"/>
      <c r="O69" s="327"/>
      <c r="P69" s="327"/>
      <c r="Q69" s="327"/>
      <c r="R69" s="79">
        <f t="shared" si="3"/>
        <v>0</v>
      </c>
      <c r="S69" s="28"/>
      <c r="T69" s="28"/>
      <c r="U69" s="90">
        <f>IF(I69&gt;0,'III Plan Rates'!$Z69*'V Consumer Factors'!$M$8,0)</f>
        <v>0</v>
      </c>
      <c r="V69" s="90">
        <f>IF(J69&gt;0,'III Plan Rates'!$Z69*'V Consumer Factors'!$M$9,0)</f>
        <v>0</v>
      </c>
      <c r="W69" s="90">
        <f>IF(K69&gt;0,'III Plan Rates'!$Z69*'V Consumer Factors'!$M$10,0)</f>
        <v>0</v>
      </c>
      <c r="X69" s="90">
        <f>IF(L69&gt;0,'III Plan Rates'!$Z69*'V Consumer Factors'!$M$11,0)</f>
        <v>0</v>
      </c>
      <c r="Y69" s="90">
        <f>IF(M69&gt;0,'III Plan Rates'!$Z69*'V Consumer Factors'!$M$12,0)</f>
        <v>0</v>
      </c>
      <c r="Z69" s="90">
        <f>IF(N69&gt;0,'III Plan Rates'!$Z69*'V Consumer Factors'!$M$13,0)</f>
        <v>0</v>
      </c>
      <c r="AA69" s="90">
        <f>IF(O69&gt;0,'III Plan Rates'!$Z69*'V Consumer Factors'!$M$14,0)</f>
        <v>0</v>
      </c>
      <c r="AB69" s="90">
        <f>IF(P69&gt;0,'III Plan Rates'!$Z69*'V Consumer Factors'!$M$15,0)</f>
        <v>0</v>
      </c>
      <c r="AC69" s="90">
        <f>IF(Q69&gt;0,'III Plan Rates'!$Z69*'V Consumer Factors'!$M$16,0)</f>
        <v>0</v>
      </c>
      <c r="AD69" s="90">
        <f t="shared" si="14"/>
        <v>0</v>
      </c>
      <c r="AE69" s="21"/>
      <c r="AF69" s="89">
        <f>IF(I69&gt;0,'III Plan Rates'!$AA69*'V Consumer Factors'!$N$8,0)</f>
        <v>0</v>
      </c>
      <c r="AG69" s="89">
        <f>IF(J69&gt;0,'III Plan Rates'!$AA69*'V Consumer Factors'!$N$9,0)</f>
        <v>0</v>
      </c>
      <c r="AH69" s="89">
        <f>IF(K69&gt;0,'III Plan Rates'!$AA69*'V Consumer Factors'!$N$10,0)</f>
        <v>0</v>
      </c>
      <c r="AI69" s="89">
        <f>IF(L69&gt;0,'III Plan Rates'!$AA69*'V Consumer Factors'!$N$11,0)</f>
        <v>0</v>
      </c>
      <c r="AJ69" s="89">
        <f>IF(M69&gt;0,'III Plan Rates'!$AA69*'V Consumer Factors'!$N$12,0)</f>
        <v>0</v>
      </c>
      <c r="AK69" s="89">
        <f>IF(N69&gt;0,'III Plan Rates'!$AA69*'V Consumer Factors'!$N$13,0)</f>
        <v>0</v>
      </c>
      <c r="AL69" s="89">
        <f>IF(O69&gt;0,'III Plan Rates'!$AA69*'V Consumer Factors'!$N$14,0)</f>
        <v>0</v>
      </c>
      <c r="AM69" s="89">
        <f>IF(P69&gt;0,'III Plan Rates'!$AA69*'V Consumer Factors'!$N$15,0)</f>
        <v>0</v>
      </c>
      <c r="AN69" s="89">
        <f>IF(Q69&gt;0,'III Plan Rates'!$AA69*'V Consumer Factors'!$N$16,0)</f>
        <v>0</v>
      </c>
      <c r="AO69" s="89">
        <f t="shared" si="16"/>
        <v>0</v>
      </c>
      <c r="AQ69" s="91">
        <f t="shared" si="5"/>
        <v>0</v>
      </c>
      <c r="AR69" s="91">
        <f t="shared" si="6"/>
        <v>0</v>
      </c>
      <c r="AS69" s="91">
        <f t="shared" si="7"/>
        <v>0</v>
      </c>
      <c r="AT69" s="91">
        <f t="shared" si="8"/>
        <v>0</v>
      </c>
      <c r="AU69" s="91">
        <f t="shared" si="9"/>
        <v>0</v>
      </c>
      <c r="AV69" s="91">
        <f t="shared" si="10"/>
        <v>0</v>
      </c>
      <c r="AW69" s="91">
        <f t="shared" si="11"/>
        <v>0</v>
      </c>
      <c r="AX69" s="91">
        <f t="shared" si="12"/>
        <v>0</v>
      </c>
      <c r="AY69" s="91">
        <f t="shared" si="13"/>
        <v>0</v>
      </c>
      <c r="AZ69" s="91">
        <f t="shared" si="15"/>
        <v>0</v>
      </c>
    </row>
    <row r="70" spans="1:52" x14ac:dyDescent="0.25">
      <c r="A70" s="50" t="s">
        <v>144</v>
      </c>
      <c r="B70" s="81">
        <f>'III Plan Rates'!B70</f>
        <v>0</v>
      </c>
      <c r="C70" s="80">
        <f>'III Plan Rates'!D70</f>
        <v>0</v>
      </c>
      <c r="D70" s="82">
        <f>'III Plan Rates'!E70</f>
        <v>0</v>
      </c>
      <c r="E70" s="81">
        <f>'III Plan Rates'!F70</f>
        <v>0</v>
      </c>
      <c r="F70" s="11">
        <f>'III Plan Rates'!G70</f>
        <v>0</v>
      </c>
      <c r="G70" s="11">
        <f>'III Plan Rates'!J70</f>
        <v>0</v>
      </c>
      <c r="H70" s="47"/>
      <c r="I70" s="327"/>
      <c r="J70" s="327"/>
      <c r="K70" s="327"/>
      <c r="L70" s="327"/>
      <c r="M70" s="327"/>
      <c r="N70" s="327"/>
      <c r="O70" s="327"/>
      <c r="P70" s="327"/>
      <c r="Q70" s="327"/>
      <c r="R70" s="79">
        <f t="shared" si="3"/>
        <v>0</v>
      </c>
      <c r="S70" s="28"/>
      <c r="T70" s="28"/>
      <c r="U70" s="90">
        <f>IF(I70&gt;0,'III Plan Rates'!$Z70*'V Consumer Factors'!$M$8,0)</f>
        <v>0</v>
      </c>
      <c r="V70" s="90">
        <f>IF(J70&gt;0,'III Plan Rates'!$Z70*'V Consumer Factors'!$M$9,0)</f>
        <v>0</v>
      </c>
      <c r="W70" s="90">
        <f>IF(K70&gt;0,'III Plan Rates'!$Z70*'V Consumer Factors'!$M$10,0)</f>
        <v>0</v>
      </c>
      <c r="X70" s="90">
        <f>IF(L70&gt;0,'III Plan Rates'!$Z70*'V Consumer Factors'!$M$11,0)</f>
        <v>0</v>
      </c>
      <c r="Y70" s="90">
        <f>IF(M70&gt;0,'III Plan Rates'!$Z70*'V Consumer Factors'!$M$12,0)</f>
        <v>0</v>
      </c>
      <c r="Z70" s="90">
        <f>IF(N70&gt;0,'III Plan Rates'!$Z70*'V Consumer Factors'!$M$13,0)</f>
        <v>0</v>
      </c>
      <c r="AA70" s="90">
        <f>IF(O70&gt;0,'III Plan Rates'!$Z70*'V Consumer Factors'!$M$14,0)</f>
        <v>0</v>
      </c>
      <c r="AB70" s="90">
        <f>IF(P70&gt;0,'III Plan Rates'!$Z70*'V Consumer Factors'!$M$15,0)</f>
        <v>0</v>
      </c>
      <c r="AC70" s="90">
        <f>IF(Q70&gt;0,'III Plan Rates'!$Z70*'V Consumer Factors'!$M$16,0)</f>
        <v>0</v>
      </c>
      <c r="AD70" s="90">
        <f t="shared" si="14"/>
        <v>0</v>
      </c>
      <c r="AE70" s="21"/>
      <c r="AF70" s="89">
        <f>IF(I70&gt;0,'III Plan Rates'!$AA70*'V Consumer Factors'!$N$8,0)</f>
        <v>0</v>
      </c>
      <c r="AG70" s="89">
        <f>IF(J70&gt;0,'III Plan Rates'!$AA70*'V Consumer Factors'!$N$9,0)</f>
        <v>0</v>
      </c>
      <c r="AH70" s="89">
        <f>IF(K70&gt;0,'III Plan Rates'!$AA70*'V Consumer Factors'!$N$10,0)</f>
        <v>0</v>
      </c>
      <c r="AI70" s="89">
        <f>IF(L70&gt;0,'III Plan Rates'!$AA70*'V Consumer Factors'!$N$11,0)</f>
        <v>0</v>
      </c>
      <c r="AJ70" s="89">
        <f>IF(M70&gt;0,'III Plan Rates'!$AA70*'V Consumer Factors'!$N$12,0)</f>
        <v>0</v>
      </c>
      <c r="AK70" s="89">
        <f>IF(N70&gt;0,'III Plan Rates'!$AA70*'V Consumer Factors'!$N$13,0)</f>
        <v>0</v>
      </c>
      <c r="AL70" s="89">
        <f>IF(O70&gt;0,'III Plan Rates'!$AA70*'V Consumer Factors'!$N$14,0)</f>
        <v>0</v>
      </c>
      <c r="AM70" s="89">
        <f>IF(P70&gt;0,'III Plan Rates'!$AA70*'V Consumer Factors'!$N$15,0)</f>
        <v>0</v>
      </c>
      <c r="AN70" s="89">
        <f>IF(Q70&gt;0,'III Plan Rates'!$AA70*'V Consumer Factors'!$N$16,0)</f>
        <v>0</v>
      </c>
      <c r="AO70" s="89">
        <f t="shared" si="16"/>
        <v>0</v>
      </c>
      <c r="AQ70" s="91">
        <f t="shared" si="5"/>
        <v>0</v>
      </c>
      <c r="AR70" s="91">
        <f t="shared" si="6"/>
        <v>0</v>
      </c>
      <c r="AS70" s="91">
        <f t="shared" si="7"/>
        <v>0</v>
      </c>
      <c r="AT70" s="91">
        <f t="shared" si="8"/>
        <v>0</v>
      </c>
      <c r="AU70" s="91">
        <f t="shared" si="9"/>
        <v>0</v>
      </c>
      <c r="AV70" s="91">
        <f t="shared" si="10"/>
        <v>0</v>
      </c>
      <c r="AW70" s="91">
        <f t="shared" si="11"/>
        <v>0</v>
      </c>
      <c r="AX70" s="91">
        <f t="shared" si="12"/>
        <v>0</v>
      </c>
      <c r="AY70" s="91">
        <f t="shared" si="13"/>
        <v>0</v>
      </c>
      <c r="AZ70" s="91">
        <f t="shared" si="15"/>
        <v>0</v>
      </c>
    </row>
    <row r="71" spans="1:52" x14ac:dyDescent="0.25">
      <c r="A71" s="50" t="s">
        <v>145</v>
      </c>
      <c r="B71" s="81">
        <f>'III Plan Rates'!B71</f>
        <v>0</v>
      </c>
      <c r="C71" s="80">
        <f>'III Plan Rates'!D71</f>
        <v>0</v>
      </c>
      <c r="D71" s="82">
        <f>'III Plan Rates'!E71</f>
        <v>0</v>
      </c>
      <c r="E71" s="81">
        <f>'III Plan Rates'!F71</f>
        <v>0</v>
      </c>
      <c r="F71" s="11">
        <f>'III Plan Rates'!G71</f>
        <v>0</v>
      </c>
      <c r="G71" s="11">
        <f>'III Plan Rates'!J71</f>
        <v>0</v>
      </c>
      <c r="H71" s="47"/>
      <c r="I71" s="327"/>
      <c r="J71" s="327"/>
      <c r="K71" s="327"/>
      <c r="L71" s="327"/>
      <c r="M71" s="327"/>
      <c r="N71" s="327"/>
      <c r="O71" s="327"/>
      <c r="P71" s="327"/>
      <c r="Q71" s="327"/>
      <c r="R71" s="79">
        <f t="shared" si="3"/>
        <v>0</v>
      </c>
      <c r="S71" s="28"/>
      <c r="T71" s="28"/>
      <c r="U71" s="90">
        <f>IF(I71&gt;0,'III Plan Rates'!$Z71*'V Consumer Factors'!$M$8,0)</f>
        <v>0</v>
      </c>
      <c r="V71" s="90">
        <f>IF(J71&gt;0,'III Plan Rates'!$Z71*'V Consumer Factors'!$M$9,0)</f>
        <v>0</v>
      </c>
      <c r="W71" s="90">
        <f>IF(K71&gt;0,'III Plan Rates'!$Z71*'V Consumer Factors'!$M$10,0)</f>
        <v>0</v>
      </c>
      <c r="X71" s="90">
        <f>IF(L71&gt;0,'III Plan Rates'!$Z71*'V Consumer Factors'!$M$11,0)</f>
        <v>0</v>
      </c>
      <c r="Y71" s="90">
        <f>IF(M71&gt;0,'III Plan Rates'!$Z71*'V Consumer Factors'!$M$12,0)</f>
        <v>0</v>
      </c>
      <c r="Z71" s="90">
        <f>IF(N71&gt;0,'III Plan Rates'!$Z71*'V Consumer Factors'!$M$13,0)</f>
        <v>0</v>
      </c>
      <c r="AA71" s="90">
        <f>IF(O71&gt;0,'III Plan Rates'!$Z71*'V Consumer Factors'!$M$14,0)</f>
        <v>0</v>
      </c>
      <c r="AB71" s="90">
        <f>IF(P71&gt;0,'III Plan Rates'!$Z71*'V Consumer Factors'!$M$15,0)</f>
        <v>0</v>
      </c>
      <c r="AC71" s="90">
        <f>IF(Q71&gt;0,'III Plan Rates'!$Z71*'V Consumer Factors'!$M$16,0)</f>
        <v>0</v>
      </c>
      <c r="AD71" s="90">
        <f t="shared" si="14"/>
        <v>0</v>
      </c>
      <c r="AE71" s="21"/>
      <c r="AF71" s="89">
        <f>IF(I71&gt;0,'III Plan Rates'!$AA71*'V Consumer Factors'!$N$8,0)</f>
        <v>0</v>
      </c>
      <c r="AG71" s="89">
        <f>IF(J71&gt;0,'III Plan Rates'!$AA71*'V Consumer Factors'!$N$9,0)</f>
        <v>0</v>
      </c>
      <c r="AH71" s="89">
        <f>IF(K71&gt;0,'III Plan Rates'!$AA71*'V Consumer Factors'!$N$10,0)</f>
        <v>0</v>
      </c>
      <c r="AI71" s="89">
        <f>IF(L71&gt;0,'III Plan Rates'!$AA71*'V Consumer Factors'!$N$11,0)</f>
        <v>0</v>
      </c>
      <c r="AJ71" s="89">
        <f>IF(M71&gt;0,'III Plan Rates'!$AA71*'V Consumer Factors'!$N$12,0)</f>
        <v>0</v>
      </c>
      <c r="AK71" s="89">
        <f>IF(N71&gt;0,'III Plan Rates'!$AA71*'V Consumer Factors'!$N$13,0)</f>
        <v>0</v>
      </c>
      <c r="AL71" s="89">
        <f>IF(O71&gt;0,'III Plan Rates'!$AA71*'V Consumer Factors'!$N$14,0)</f>
        <v>0</v>
      </c>
      <c r="AM71" s="89">
        <f>IF(P71&gt;0,'III Plan Rates'!$AA71*'V Consumer Factors'!$N$15,0)</f>
        <v>0</v>
      </c>
      <c r="AN71" s="89">
        <f>IF(Q71&gt;0,'III Plan Rates'!$AA71*'V Consumer Factors'!$N$16,0)</f>
        <v>0</v>
      </c>
      <c r="AO71" s="89">
        <f t="shared" si="16"/>
        <v>0</v>
      </c>
      <c r="AQ71" s="91">
        <f t="shared" si="5"/>
        <v>0</v>
      </c>
      <c r="AR71" s="91">
        <f t="shared" si="6"/>
        <v>0</v>
      </c>
      <c r="AS71" s="91">
        <f t="shared" si="7"/>
        <v>0</v>
      </c>
      <c r="AT71" s="91">
        <f t="shared" si="8"/>
        <v>0</v>
      </c>
      <c r="AU71" s="91">
        <f t="shared" si="9"/>
        <v>0</v>
      </c>
      <c r="AV71" s="91">
        <f t="shared" si="10"/>
        <v>0</v>
      </c>
      <c r="AW71" s="91">
        <f t="shared" si="11"/>
        <v>0</v>
      </c>
      <c r="AX71" s="91">
        <f t="shared" si="12"/>
        <v>0</v>
      </c>
      <c r="AY71" s="91">
        <f t="shared" si="13"/>
        <v>0</v>
      </c>
      <c r="AZ71" s="91">
        <f t="shared" si="15"/>
        <v>0</v>
      </c>
    </row>
    <row r="72" spans="1:52" x14ac:dyDescent="0.25">
      <c r="A72" s="50" t="s">
        <v>146</v>
      </c>
      <c r="B72" s="81">
        <f>'III Plan Rates'!B72</f>
        <v>0</v>
      </c>
      <c r="C72" s="80">
        <f>'III Plan Rates'!D72</f>
        <v>0</v>
      </c>
      <c r="D72" s="82">
        <f>'III Plan Rates'!E72</f>
        <v>0</v>
      </c>
      <c r="E72" s="81">
        <f>'III Plan Rates'!F72</f>
        <v>0</v>
      </c>
      <c r="F72" s="11">
        <f>'III Plan Rates'!G72</f>
        <v>0</v>
      </c>
      <c r="G72" s="11">
        <f>'III Plan Rates'!J72</f>
        <v>0</v>
      </c>
      <c r="H72" s="47"/>
      <c r="I72" s="327"/>
      <c r="J72" s="327"/>
      <c r="K72" s="327"/>
      <c r="L72" s="327"/>
      <c r="M72" s="327"/>
      <c r="N72" s="327"/>
      <c r="O72" s="327"/>
      <c r="P72" s="327"/>
      <c r="Q72" s="327"/>
      <c r="R72" s="79">
        <f t="shared" si="3"/>
        <v>0</v>
      </c>
      <c r="S72" s="28"/>
      <c r="T72" s="28"/>
      <c r="U72" s="90">
        <f>IF(I72&gt;0,'III Plan Rates'!$Z72*'V Consumer Factors'!$M$8,0)</f>
        <v>0</v>
      </c>
      <c r="V72" s="90">
        <f>IF(J72&gt;0,'III Plan Rates'!$Z72*'V Consumer Factors'!$M$9,0)</f>
        <v>0</v>
      </c>
      <c r="W72" s="90">
        <f>IF(K72&gt;0,'III Plan Rates'!$Z72*'V Consumer Factors'!$M$10,0)</f>
        <v>0</v>
      </c>
      <c r="X72" s="90">
        <f>IF(L72&gt;0,'III Plan Rates'!$Z72*'V Consumer Factors'!$M$11,0)</f>
        <v>0</v>
      </c>
      <c r="Y72" s="90">
        <f>IF(M72&gt;0,'III Plan Rates'!$Z72*'V Consumer Factors'!$M$12,0)</f>
        <v>0</v>
      </c>
      <c r="Z72" s="90">
        <f>IF(N72&gt;0,'III Plan Rates'!$Z72*'V Consumer Factors'!$M$13,0)</f>
        <v>0</v>
      </c>
      <c r="AA72" s="90">
        <f>IF(O72&gt;0,'III Plan Rates'!$Z72*'V Consumer Factors'!$M$14,0)</f>
        <v>0</v>
      </c>
      <c r="AB72" s="90">
        <f>IF(P72&gt;0,'III Plan Rates'!$Z72*'V Consumer Factors'!$M$15,0)</f>
        <v>0</v>
      </c>
      <c r="AC72" s="90">
        <f>IF(Q72&gt;0,'III Plan Rates'!$Z72*'V Consumer Factors'!$M$16,0)</f>
        <v>0</v>
      </c>
      <c r="AD72" s="90">
        <f t="shared" si="14"/>
        <v>0</v>
      </c>
      <c r="AE72" s="21"/>
      <c r="AF72" s="89">
        <f>IF(I72&gt;0,'III Plan Rates'!$AA72*'V Consumer Factors'!$N$8,0)</f>
        <v>0</v>
      </c>
      <c r="AG72" s="89">
        <f>IF(J72&gt;0,'III Plan Rates'!$AA72*'V Consumer Factors'!$N$9,0)</f>
        <v>0</v>
      </c>
      <c r="AH72" s="89">
        <f>IF(K72&gt;0,'III Plan Rates'!$AA72*'V Consumer Factors'!$N$10,0)</f>
        <v>0</v>
      </c>
      <c r="AI72" s="89">
        <f>IF(L72&gt;0,'III Plan Rates'!$AA72*'V Consumer Factors'!$N$11,0)</f>
        <v>0</v>
      </c>
      <c r="AJ72" s="89">
        <f>IF(M72&gt;0,'III Plan Rates'!$AA72*'V Consumer Factors'!$N$12,0)</f>
        <v>0</v>
      </c>
      <c r="AK72" s="89">
        <f>IF(N72&gt;0,'III Plan Rates'!$AA72*'V Consumer Factors'!$N$13,0)</f>
        <v>0</v>
      </c>
      <c r="AL72" s="89">
        <f>IF(O72&gt;0,'III Plan Rates'!$AA72*'V Consumer Factors'!$N$14,0)</f>
        <v>0</v>
      </c>
      <c r="AM72" s="89">
        <f>IF(P72&gt;0,'III Plan Rates'!$AA72*'V Consumer Factors'!$N$15,0)</f>
        <v>0</v>
      </c>
      <c r="AN72" s="89">
        <f>IF(Q72&gt;0,'III Plan Rates'!$AA72*'V Consumer Factors'!$N$16,0)</f>
        <v>0</v>
      </c>
      <c r="AO72" s="89">
        <f t="shared" si="16"/>
        <v>0</v>
      </c>
      <c r="AQ72" s="91">
        <f t="shared" si="5"/>
        <v>0</v>
      </c>
      <c r="AR72" s="91">
        <f t="shared" si="6"/>
        <v>0</v>
      </c>
      <c r="AS72" s="91">
        <f t="shared" si="7"/>
        <v>0</v>
      </c>
      <c r="AT72" s="91">
        <f t="shared" si="8"/>
        <v>0</v>
      </c>
      <c r="AU72" s="91">
        <f t="shared" si="9"/>
        <v>0</v>
      </c>
      <c r="AV72" s="91">
        <f t="shared" si="10"/>
        <v>0</v>
      </c>
      <c r="AW72" s="91">
        <f t="shared" si="11"/>
        <v>0</v>
      </c>
      <c r="AX72" s="91">
        <f t="shared" si="12"/>
        <v>0</v>
      </c>
      <c r="AY72" s="91">
        <f t="shared" si="13"/>
        <v>0</v>
      </c>
      <c r="AZ72" s="91">
        <f t="shared" si="15"/>
        <v>0</v>
      </c>
    </row>
    <row r="73" spans="1:52" x14ac:dyDescent="0.25">
      <c r="A73" s="50" t="s">
        <v>147</v>
      </c>
      <c r="B73" s="81">
        <f>'III Plan Rates'!B73</f>
        <v>0</v>
      </c>
      <c r="C73" s="80">
        <f>'III Plan Rates'!D73</f>
        <v>0</v>
      </c>
      <c r="D73" s="82">
        <f>'III Plan Rates'!E73</f>
        <v>0</v>
      </c>
      <c r="E73" s="81">
        <f>'III Plan Rates'!F73</f>
        <v>0</v>
      </c>
      <c r="F73" s="11">
        <f>'III Plan Rates'!G73</f>
        <v>0</v>
      </c>
      <c r="G73" s="11">
        <f>'III Plan Rates'!J73</f>
        <v>0</v>
      </c>
      <c r="H73" s="47"/>
      <c r="I73" s="327"/>
      <c r="J73" s="327"/>
      <c r="K73" s="327"/>
      <c r="L73" s="327"/>
      <c r="M73" s="327"/>
      <c r="N73" s="327"/>
      <c r="O73" s="327"/>
      <c r="P73" s="327"/>
      <c r="Q73" s="327"/>
      <c r="R73" s="79">
        <f t="shared" si="3"/>
        <v>0</v>
      </c>
      <c r="S73" s="28"/>
      <c r="T73" s="28"/>
      <c r="U73" s="90">
        <f>IF(I73&gt;0,'III Plan Rates'!$Z73*'V Consumer Factors'!$M$8,0)</f>
        <v>0</v>
      </c>
      <c r="V73" s="90">
        <f>IF(J73&gt;0,'III Plan Rates'!$Z73*'V Consumer Factors'!$M$9,0)</f>
        <v>0</v>
      </c>
      <c r="W73" s="90">
        <f>IF(K73&gt;0,'III Plan Rates'!$Z73*'V Consumer Factors'!$M$10,0)</f>
        <v>0</v>
      </c>
      <c r="X73" s="90">
        <f>IF(L73&gt;0,'III Plan Rates'!$Z73*'V Consumer Factors'!$M$11,0)</f>
        <v>0</v>
      </c>
      <c r="Y73" s="90">
        <f>IF(M73&gt;0,'III Plan Rates'!$Z73*'V Consumer Factors'!$M$12,0)</f>
        <v>0</v>
      </c>
      <c r="Z73" s="90">
        <f>IF(N73&gt;0,'III Plan Rates'!$Z73*'V Consumer Factors'!$M$13,0)</f>
        <v>0</v>
      </c>
      <c r="AA73" s="90">
        <f>IF(O73&gt;0,'III Plan Rates'!$Z73*'V Consumer Factors'!$M$14,0)</f>
        <v>0</v>
      </c>
      <c r="AB73" s="90">
        <f>IF(P73&gt;0,'III Plan Rates'!$Z73*'V Consumer Factors'!$M$15,0)</f>
        <v>0</v>
      </c>
      <c r="AC73" s="90">
        <f>IF(Q73&gt;0,'III Plan Rates'!$Z73*'V Consumer Factors'!$M$16,0)</f>
        <v>0</v>
      </c>
      <c r="AD73" s="90">
        <f t="shared" si="14"/>
        <v>0</v>
      </c>
      <c r="AE73" s="21"/>
      <c r="AF73" s="89">
        <f>IF(I73&gt;0,'III Plan Rates'!$AA73*'V Consumer Factors'!$N$8,0)</f>
        <v>0</v>
      </c>
      <c r="AG73" s="89">
        <f>IF(J73&gt;0,'III Plan Rates'!$AA73*'V Consumer Factors'!$N$9,0)</f>
        <v>0</v>
      </c>
      <c r="AH73" s="89">
        <f>IF(K73&gt;0,'III Plan Rates'!$AA73*'V Consumer Factors'!$N$10,0)</f>
        <v>0</v>
      </c>
      <c r="AI73" s="89">
        <f>IF(L73&gt;0,'III Plan Rates'!$AA73*'V Consumer Factors'!$N$11,0)</f>
        <v>0</v>
      </c>
      <c r="AJ73" s="89">
        <f>IF(M73&gt;0,'III Plan Rates'!$AA73*'V Consumer Factors'!$N$12,0)</f>
        <v>0</v>
      </c>
      <c r="AK73" s="89">
        <f>IF(N73&gt;0,'III Plan Rates'!$AA73*'V Consumer Factors'!$N$13,0)</f>
        <v>0</v>
      </c>
      <c r="AL73" s="89">
        <f>IF(O73&gt;0,'III Plan Rates'!$AA73*'V Consumer Factors'!$N$14,0)</f>
        <v>0</v>
      </c>
      <c r="AM73" s="89">
        <f>IF(P73&gt;0,'III Plan Rates'!$AA73*'V Consumer Factors'!$N$15,0)</f>
        <v>0</v>
      </c>
      <c r="AN73" s="89">
        <f>IF(Q73&gt;0,'III Plan Rates'!$AA73*'V Consumer Factors'!$N$16,0)</f>
        <v>0</v>
      </c>
      <c r="AO73" s="89">
        <f t="shared" si="16"/>
        <v>0</v>
      </c>
      <c r="AQ73" s="91">
        <f t="shared" si="5"/>
        <v>0</v>
      </c>
      <c r="AR73" s="91">
        <f t="shared" si="6"/>
        <v>0</v>
      </c>
      <c r="AS73" s="91">
        <f t="shared" si="7"/>
        <v>0</v>
      </c>
      <c r="AT73" s="91">
        <f t="shared" si="8"/>
        <v>0</v>
      </c>
      <c r="AU73" s="91">
        <f t="shared" si="9"/>
        <v>0</v>
      </c>
      <c r="AV73" s="91">
        <f t="shared" si="10"/>
        <v>0</v>
      </c>
      <c r="AW73" s="91">
        <f t="shared" si="11"/>
        <v>0</v>
      </c>
      <c r="AX73" s="91">
        <f t="shared" si="12"/>
        <v>0</v>
      </c>
      <c r="AY73" s="91">
        <f t="shared" si="13"/>
        <v>0</v>
      </c>
      <c r="AZ73" s="91">
        <f t="shared" si="15"/>
        <v>0</v>
      </c>
    </row>
    <row r="74" spans="1:52" x14ac:dyDescent="0.25">
      <c r="A74" s="50" t="s">
        <v>148</v>
      </c>
      <c r="B74" s="81">
        <f>'III Plan Rates'!B74</f>
        <v>0</v>
      </c>
      <c r="C74" s="80">
        <f>'III Plan Rates'!D74</f>
        <v>0</v>
      </c>
      <c r="D74" s="82">
        <f>'III Plan Rates'!E74</f>
        <v>0</v>
      </c>
      <c r="E74" s="81">
        <f>'III Plan Rates'!F74</f>
        <v>0</v>
      </c>
      <c r="F74" s="11">
        <f>'III Plan Rates'!G74</f>
        <v>0</v>
      </c>
      <c r="G74" s="11">
        <f>'III Plan Rates'!J74</f>
        <v>0</v>
      </c>
      <c r="H74" s="47"/>
      <c r="I74" s="327"/>
      <c r="J74" s="327"/>
      <c r="K74" s="327"/>
      <c r="L74" s="327"/>
      <c r="M74" s="327"/>
      <c r="N74" s="327"/>
      <c r="O74" s="327"/>
      <c r="P74" s="327"/>
      <c r="Q74" s="327"/>
      <c r="R74" s="79">
        <f t="shared" si="3"/>
        <v>0</v>
      </c>
      <c r="S74" s="28"/>
      <c r="T74" s="28"/>
      <c r="U74" s="90">
        <f>IF(I74&gt;0,'III Plan Rates'!$Z74*'V Consumer Factors'!$M$8,0)</f>
        <v>0</v>
      </c>
      <c r="V74" s="90">
        <f>IF(J74&gt;0,'III Plan Rates'!$Z74*'V Consumer Factors'!$M$9,0)</f>
        <v>0</v>
      </c>
      <c r="W74" s="90">
        <f>IF(K74&gt;0,'III Plan Rates'!$Z74*'V Consumer Factors'!$M$10,0)</f>
        <v>0</v>
      </c>
      <c r="X74" s="90">
        <f>IF(L74&gt;0,'III Plan Rates'!$Z74*'V Consumer Factors'!$M$11,0)</f>
        <v>0</v>
      </c>
      <c r="Y74" s="90">
        <f>IF(M74&gt;0,'III Plan Rates'!$Z74*'V Consumer Factors'!$M$12,0)</f>
        <v>0</v>
      </c>
      <c r="Z74" s="90">
        <f>IF(N74&gt;0,'III Plan Rates'!$Z74*'V Consumer Factors'!$M$13,0)</f>
        <v>0</v>
      </c>
      <c r="AA74" s="90">
        <f>IF(O74&gt;0,'III Plan Rates'!$Z74*'V Consumer Factors'!$M$14,0)</f>
        <v>0</v>
      </c>
      <c r="AB74" s="90">
        <f>IF(P74&gt;0,'III Plan Rates'!$Z74*'V Consumer Factors'!$M$15,0)</f>
        <v>0</v>
      </c>
      <c r="AC74" s="90">
        <f>IF(Q74&gt;0,'III Plan Rates'!$Z74*'V Consumer Factors'!$M$16,0)</f>
        <v>0</v>
      </c>
      <c r="AD74" s="90">
        <f t="shared" si="14"/>
        <v>0</v>
      </c>
      <c r="AE74" s="21"/>
      <c r="AF74" s="89">
        <f>IF(I74&gt;0,'III Plan Rates'!$AA74*'V Consumer Factors'!$N$8,0)</f>
        <v>0</v>
      </c>
      <c r="AG74" s="89">
        <f>IF(J74&gt;0,'III Plan Rates'!$AA74*'V Consumer Factors'!$N$9,0)</f>
        <v>0</v>
      </c>
      <c r="AH74" s="89">
        <f>IF(K74&gt;0,'III Plan Rates'!$AA74*'V Consumer Factors'!$N$10,0)</f>
        <v>0</v>
      </c>
      <c r="AI74" s="89">
        <f>IF(L74&gt;0,'III Plan Rates'!$AA74*'V Consumer Factors'!$N$11,0)</f>
        <v>0</v>
      </c>
      <c r="AJ74" s="89">
        <f>IF(M74&gt;0,'III Plan Rates'!$AA74*'V Consumer Factors'!$N$12,0)</f>
        <v>0</v>
      </c>
      <c r="AK74" s="89">
        <f>IF(N74&gt;0,'III Plan Rates'!$AA74*'V Consumer Factors'!$N$13,0)</f>
        <v>0</v>
      </c>
      <c r="AL74" s="89">
        <f>IF(O74&gt;0,'III Plan Rates'!$AA74*'V Consumer Factors'!$N$14,0)</f>
        <v>0</v>
      </c>
      <c r="AM74" s="89">
        <f>IF(P74&gt;0,'III Plan Rates'!$AA74*'V Consumer Factors'!$N$15,0)</f>
        <v>0</v>
      </c>
      <c r="AN74" s="89">
        <f>IF(Q74&gt;0,'III Plan Rates'!$AA74*'V Consumer Factors'!$N$16,0)</f>
        <v>0</v>
      </c>
      <c r="AO74" s="89">
        <f t="shared" si="16"/>
        <v>0</v>
      </c>
      <c r="AQ74" s="91">
        <f t="shared" si="5"/>
        <v>0</v>
      </c>
      <c r="AR74" s="91">
        <f t="shared" si="6"/>
        <v>0</v>
      </c>
      <c r="AS74" s="91">
        <f t="shared" si="7"/>
        <v>0</v>
      </c>
      <c r="AT74" s="91">
        <f t="shared" si="8"/>
        <v>0</v>
      </c>
      <c r="AU74" s="91">
        <f t="shared" si="9"/>
        <v>0</v>
      </c>
      <c r="AV74" s="91">
        <f t="shared" si="10"/>
        <v>0</v>
      </c>
      <c r="AW74" s="91">
        <f t="shared" si="11"/>
        <v>0</v>
      </c>
      <c r="AX74" s="91">
        <f t="shared" si="12"/>
        <v>0</v>
      </c>
      <c r="AY74" s="91">
        <f t="shared" si="13"/>
        <v>0</v>
      </c>
      <c r="AZ74" s="91">
        <f t="shared" si="15"/>
        <v>0</v>
      </c>
    </row>
    <row r="75" spans="1:52" x14ac:dyDescent="0.25">
      <c r="A75" s="50" t="s">
        <v>149</v>
      </c>
      <c r="B75" s="81">
        <f>'III Plan Rates'!B75</f>
        <v>0</v>
      </c>
      <c r="C75" s="80">
        <f>'III Plan Rates'!D75</f>
        <v>0</v>
      </c>
      <c r="D75" s="82">
        <f>'III Plan Rates'!E75</f>
        <v>0</v>
      </c>
      <c r="E75" s="81">
        <f>'III Plan Rates'!F75</f>
        <v>0</v>
      </c>
      <c r="F75" s="11">
        <f>'III Plan Rates'!G75</f>
        <v>0</v>
      </c>
      <c r="G75" s="11">
        <f>'III Plan Rates'!J75</f>
        <v>0</v>
      </c>
      <c r="H75" s="47"/>
      <c r="I75" s="327"/>
      <c r="J75" s="327"/>
      <c r="K75" s="327"/>
      <c r="L75" s="327"/>
      <c r="M75" s="327"/>
      <c r="N75" s="327"/>
      <c r="O75" s="327"/>
      <c r="P75" s="327"/>
      <c r="Q75" s="327"/>
      <c r="R75" s="79">
        <f t="shared" si="3"/>
        <v>0</v>
      </c>
      <c r="S75" s="28"/>
      <c r="T75" s="28"/>
      <c r="U75" s="90">
        <f>IF(I75&gt;0,'III Plan Rates'!$Z75*'V Consumer Factors'!$M$8,0)</f>
        <v>0</v>
      </c>
      <c r="V75" s="90">
        <f>IF(J75&gt;0,'III Plan Rates'!$Z75*'V Consumer Factors'!$M$9,0)</f>
        <v>0</v>
      </c>
      <c r="W75" s="90">
        <f>IF(K75&gt;0,'III Plan Rates'!$Z75*'V Consumer Factors'!$M$10,0)</f>
        <v>0</v>
      </c>
      <c r="X75" s="90">
        <f>IF(L75&gt;0,'III Plan Rates'!$Z75*'V Consumer Factors'!$M$11,0)</f>
        <v>0</v>
      </c>
      <c r="Y75" s="90">
        <f>IF(M75&gt;0,'III Plan Rates'!$Z75*'V Consumer Factors'!$M$12,0)</f>
        <v>0</v>
      </c>
      <c r="Z75" s="90">
        <f>IF(N75&gt;0,'III Plan Rates'!$Z75*'V Consumer Factors'!$M$13,0)</f>
        <v>0</v>
      </c>
      <c r="AA75" s="90">
        <f>IF(O75&gt;0,'III Plan Rates'!$Z75*'V Consumer Factors'!$M$14,0)</f>
        <v>0</v>
      </c>
      <c r="AB75" s="90">
        <f>IF(P75&gt;0,'III Plan Rates'!$Z75*'V Consumer Factors'!$M$15,0)</f>
        <v>0</v>
      </c>
      <c r="AC75" s="90">
        <f>IF(Q75&gt;0,'III Plan Rates'!$Z75*'V Consumer Factors'!$M$16,0)</f>
        <v>0</v>
      </c>
      <c r="AD75" s="90">
        <f t="shared" si="14"/>
        <v>0</v>
      </c>
      <c r="AE75" s="21"/>
      <c r="AF75" s="89">
        <f>IF(I75&gt;0,'III Plan Rates'!$AA75*'V Consumer Factors'!$N$8,0)</f>
        <v>0</v>
      </c>
      <c r="AG75" s="89">
        <f>IF(J75&gt;0,'III Plan Rates'!$AA75*'V Consumer Factors'!$N$9,0)</f>
        <v>0</v>
      </c>
      <c r="AH75" s="89">
        <f>IF(K75&gt;0,'III Plan Rates'!$AA75*'V Consumer Factors'!$N$10,0)</f>
        <v>0</v>
      </c>
      <c r="AI75" s="89">
        <f>IF(L75&gt;0,'III Plan Rates'!$AA75*'V Consumer Factors'!$N$11,0)</f>
        <v>0</v>
      </c>
      <c r="AJ75" s="89">
        <f>IF(M75&gt;0,'III Plan Rates'!$AA75*'V Consumer Factors'!$N$12,0)</f>
        <v>0</v>
      </c>
      <c r="AK75" s="89">
        <f>IF(N75&gt;0,'III Plan Rates'!$AA75*'V Consumer Factors'!$N$13,0)</f>
        <v>0</v>
      </c>
      <c r="AL75" s="89">
        <f>IF(O75&gt;0,'III Plan Rates'!$AA75*'V Consumer Factors'!$N$14,0)</f>
        <v>0</v>
      </c>
      <c r="AM75" s="89">
        <f>IF(P75&gt;0,'III Plan Rates'!$AA75*'V Consumer Factors'!$N$15,0)</f>
        <v>0</v>
      </c>
      <c r="AN75" s="89">
        <f>IF(Q75&gt;0,'III Plan Rates'!$AA75*'V Consumer Factors'!$N$16,0)</f>
        <v>0</v>
      </c>
      <c r="AO75" s="89">
        <f t="shared" si="16"/>
        <v>0</v>
      </c>
      <c r="AQ75" s="91">
        <f t="shared" si="5"/>
        <v>0</v>
      </c>
      <c r="AR75" s="91">
        <f t="shared" si="6"/>
        <v>0</v>
      </c>
      <c r="AS75" s="91">
        <f t="shared" si="7"/>
        <v>0</v>
      </c>
      <c r="AT75" s="91">
        <f t="shared" si="8"/>
        <v>0</v>
      </c>
      <c r="AU75" s="91">
        <f t="shared" si="9"/>
        <v>0</v>
      </c>
      <c r="AV75" s="91">
        <f t="shared" si="10"/>
        <v>0</v>
      </c>
      <c r="AW75" s="91">
        <f t="shared" si="11"/>
        <v>0</v>
      </c>
      <c r="AX75" s="91">
        <f t="shared" si="12"/>
        <v>0</v>
      </c>
      <c r="AY75" s="91">
        <f t="shared" si="13"/>
        <v>0</v>
      </c>
      <c r="AZ75" s="91">
        <f t="shared" si="15"/>
        <v>0</v>
      </c>
    </row>
    <row r="76" spans="1:52" x14ac:dyDescent="0.25">
      <c r="A76" s="50" t="s">
        <v>150</v>
      </c>
      <c r="B76" s="81">
        <f>'III Plan Rates'!B76</f>
        <v>0</v>
      </c>
      <c r="C76" s="80">
        <f>'III Plan Rates'!D76</f>
        <v>0</v>
      </c>
      <c r="D76" s="82">
        <f>'III Plan Rates'!E76</f>
        <v>0</v>
      </c>
      <c r="E76" s="81">
        <f>'III Plan Rates'!F76</f>
        <v>0</v>
      </c>
      <c r="F76" s="11">
        <f>'III Plan Rates'!G76</f>
        <v>0</v>
      </c>
      <c r="G76" s="11">
        <f>'III Plan Rates'!J76</f>
        <v>0</v>
      </c>
      <c r="H76" s="47"/>
      <c r="I76" s="327"/>
      <c r="J76" s="327"/>
      <c r="K76" s="327"/>
      <c r="L76" s="327"/>
      <c r="M76" s="327"/>
      <c r="N76" s="327"/>
      <c r="O76" s="327"/>
      <c r="P76" s="327"/>
      <c r="Q76" s="327"/>
      <c r="R76" s="79">
        <f t="shared" si="3"/>
        <v>0</v>
      </c>
      <c r="S76" s="28"/>
      <c r="T76" s="28"/>
      <c r="U76" s="90">
        <f>IF(I76&gt;0,'III Plan Rates'!$Z76*'V Consumer Factors'!$M$8,0)</f>
        <v>0</v>
      </c>
      <c r="V76" s="90">
        <f>IF(J76&gt;0,'III Plan Rates'!$Z76*'V Consumer Factors'!$M$9,0)</f>
        <v>0</v>
      </c>
      <c r="W76" s="90">
        <f>IF(K76&gt;0,'III Plan Rates'!$Z76*'V Consumer Factors'!$M$10,0)</f>
        <v>0</v>
      </c>
      <c r="X76" s="90">
        <f>IF(L76&gt;0,'III Plan Rates'!$Z76*'V Consumer Factors'!$M$11,0)</f>
        <v>0</v>
      </c>
      <c r="Y76" s="90">
        <f>IF(M76&gt;0,'III Plan Rates'!$Z76*'V Consumer Factors'!$M$12,0)</f>
        <v>0</v>
      </c>
      <c r="Z76" s="90">
        <f>IF(N76&gt;0,'III Plan Rates'!$Z76*'V Consumer Factors'!$M$13,0)</f>
        <v>0</v>
      </c>
      <c r="AA76" s="90">
        <f>IF(O76&gt;0,'III Plan Rates'!$Z76*'V Consumer Factors'!$M$14,0)</f>
        <v>0</v>
      </c>
      <c r="AB76" s="90">
        <f>IF(P76&gt;0,'III Plan Rates'!$Z76*'V Consumer Factors'!$M$15,0)</f>
        <v>0</v>
      </c>
      <c r="AC76" s="90">
        <f>IF(Q76&gt;0,'III Plan Rates'!$Z76*'V Consumer Factors'!$M$16,0)</f>
        <v>0</v>
      </c>
      <c r="AD76" s="90">
        <f t="shared" si="14"/>
        <v>0</v>
      </c>
      <c r="AE76" s="21"/>
      <c r="AF76" s="89">
        <f>IF(I76&gt;0,'III Plan Rates'!$AA76*'V Consumer Factors'!$N$8,0)</f>
        <v>0</v>
      </c>
      <c r="AG76" s="89">
        <f>IF(J76&gt;0,'III Plan Rates'!$AA76*'V Consumer Factors'!$N$9,0)</f>
        <v>0</v>
      </c>
      <c r="AH76" s="89">
        <f>IF(K76&gt;0,'III Plan Rates'!$AA76*'V Consumer Factors'!$N$10,0)</f>
        <v>0</v>
      </c>
      <c r="AI76" s="89">
        <f>IF(L76&gt;0,'III Plan Rates'!$AA76*'V Consumer Factors'!$N$11,0)</f>
        <v>0</v>
      </c>
      <c r="AJ76" s="89">
        <f>IF(M76&gt;0,'III Plan Rates'!$AA76*'V Consumer Factors'!$N$12,0)</f>
        <v>0</v>
      </c>
      <c r="AK76" s="89">
        <f>IF(N76&gt;0,'III Plan Rates'!$AA76*'V Consumer Factors'!$N$13,0)</f>
        <v>0</v>
      </c>
      <c r="AL76" s="89">
        <f>IF(O76&gt;0,'III Plan Rates'!$AA76*'V Consumer Factors'!$N$14,0)</f>
        <v>0</v>
      </c>
      <c r="AM76" s="89">
        <f>IF(P76&gt;0,'III Plan Rates'!$AA76*'V Consumer Factors'!$N$15,0)</f>
        <v>0</v>
      </c>
      <c r="AN76" s="89">
        <f>IF(Q76&gt;0,'III Plan Rates'!$AA76*'V Consumer Factors'!$N$16,0)</f>
        <v>0</v>
      </c>
      <c r="AO76" s="89">
        <f t="shared" si="16"/>
        <v>0</v>
      </c>
      <c r="AQ76" s="91">
        <f t="shared" si="5"/>
        <v>0</v>
      </c>
      <c r="AR76" s="91">
        <f t="shared" si="6"/>
        <v>0</v>
      </c>
      <c r="AS76" s="91">
        <f t="shared" si="7"/>
        <v>0</v>
      </c>
      <c r="AT76" s="91">
        <f t="shared" si="8"/>
        <v>0</v>
      </c>
      <c r="AU76" s="91">
        <f t="shared" si="9"/>
        <v>0</v>
      </c>
      <c r="AV76" s="91">
        <f t="shared" si="10"/>
        <v>0</v>
      </c>
      <c r="AW76" s="91">
        <f t="shared" si="11"/>
        <v>0</v>
      </c>
      <c r="AX76" s="91">
        <f t="shared" si="12"/>
        <v>0</v>
      </c>
      <c r="AY76" s="91">
        <f t="shared" si="13"/>
        <v>0</v>
      </c>
      <c r="AZ76" s="91">
        <f t="shared" si="15"/>
        <v>0</v>
      </c>
    </row>
    <row r="77" spans="1:52" x14ac:dyDescent="0.25">
      <c r="A77" s="50" t="s">
        <v>151</v>
      </c>
      <c r="B77" s="81">
        <f>'III Plan Rates'!B77</f>
        <v>0</v>
      </c>
      <c r="C77" s="80">
        <f>'III Plan Rates'!D77</f>
        <v>0</v>
      </c>
      <c r="D77" s="82">
        <f>'III Plan Rates'!E77</f>
        <v>0</v>
      </c>
      <c r="E77" s="81">
        <f>'III Plan Rates'!F77</f>
        <v>0</v>
      </c>
      <c r="F77" s="11">
        <f>'III Plan Rates'!G77</f>
        <v>0</v>
      </c>
      <c r="G77" s="11">
        <f>'III Plan Rates'!J77</f>
        <v>0</v>
      </c>
      <c r="H77" s="47"/>
      <c r="I77" s="327"/>
      <c r="J77" s="327"/>
      <c r="K77" s="327"/>
      <c r="L77" s="327"/>
      <c r="M77" s="327"/>
      <c r="N77" s="327"/>
      <c r="O77" s="327"/>
      <c r="P77" s="327"/>
      <c r="Q77" s="327"/>
      <c r="R77" s="79">
        <f t="shared" si="3"/>
        <v>0</v>
      </c>
      <c r="S77" s="28"/>
      <c r="T77" s="28"/>
      <c r="U77" s="90">
        <f>IF(I77&gt;0,'III Plan Rates'!$Z77*'V Consumer Factors'!$M$8,0)</f>
        <v>0</v>
      </c>
      <c r="V77" s="90">
        <f>IF(J77&gt;0,'III Plan Rates'!$Z77*'V Consumer Factors'!$M$9,0)</f>
        <v>0</v>
      </c>
      <c r="W77" s="90">
        <f>IF(K77&gt;0,'III Plan Rates'!$Z77*'V Consumer Factors'!$M$10,0)</f>
        <v>0</v>
      </c>
      <c r="X77" s="90">
        <f>IF(L77&gt;0,'III Plan Rates'!$Z77*'V Consumer Factors'!$M$11,0)</f>
        <v>0</v>
      </c>
      <c r="Y77" s="90">
        <f>IF(M77&gt;0,'III Plan Rates'!$Z77*'V Consumer Factors'!$M$12,0)</f>
        <v>0</v>
      </c>
      <c r="Z77" s="90">
        <f>IF(N77&gt;0,'III Plan Rates'!$Z77*'V Consumer Factors'!$M$13,0)</f>
        <v>0</v>
      </c>
      <c r="AA77" s="90">
        <f>IF(O77&gt;0,'III Plan Rates'!$Z77*'V Consumer Factors'!$M$14,0)</f>
        <v>0</v>
      </c>
      <c r="AB77" s="90">
        <f>IF(P77&gt;0,'III Plan Rates'!$Z77*'V Consumer Factors'!$M$15,0)</f>
        <v>0</v>
      </c>
      <c r="AC77" s="90">
        <f>IF(Q77&gt;0,'III Plan Rates'!$Z77*'V Consumer Factors'!$M$16,0)</f>
        <v>0</v>
      </c>
      <c r="AD77" s="90">
        <f t="shared" si="14"/>
        <v>0</v>
      </c>
      <c r="AE77" s="21"/>
      <c r="AF77" s="89">
        <f>IF(I77&gt;0,'III Plan Rates'!$AA77*'V Consumer Factors'!$N$8,0)</f>
        <v>0</v>
      </c>
      <c r="AG77" s="89">
        <f>IF(J77&gt;0,'III Plan Rates'!$AA77*'V Consumer Factors'!$N$9,0)</f>
        <v>0</v>
      </c>
      <c r="AH77" s="89">
        <f>IF(K77&gt;0,'III Plan Rates'!$AA77*'V Consumer Factors'!$N$10,0)</f>
        <v>0</v>
      </c>
      <c r="AI77" s="89">
        <f>IF(L77&gt;0,'III Plan Rates'!$AA77*'V Consumer Factors'!$N$11,0)</f>
        <v>0</v>
      </c>
      <c r="AJ77" s="89">
        <f>IF(M77&gt;0,'III Plan Rates'!$AA77*'V Consumer Factors'!$N$12,0)</f>
        <v>0</v>
      </c>
      <c r="AK77" s="89">
        <f>IF(N77&gt;0,'III Plan Rates'!$AA77*'V Consumer Factors'!$N$13,0)</f>
        <v>0</v>
      </c>
      <c r="AL77" s="89">
        <f>IF(O77&gt;0,'III Plan Rates'!$AA77*'V Consumer Factors'!$N$14,0)</f>
        <v>0</v>
      </c>
      <c r="AM77" s="89">
        <f>IF(P77&gt;0,'III Plan Rates'!$AA77*'V Consumer Factors'!$N$15,0)</f>
        <v>0</v>
      </c>
      <c r="AN77" s="89">
        <f>IF(Q77&gt;0,'III Plan Rates'!$AA77*'V Consumer Factors'!$N$16,0)</f>
        <v>0</v>
      </c>
      <c r="AO77" s="89">
        <f t="shared" si="16"/>
        <v>0</v>
      </c>
      <c r="AQ77" s="91">
        <f t="shared" si="5"/>
        <v>0</v>
      </c>
      <c r="AR77" s="91">
        <f t="shared" si="6"/>
        <v>0</v>
      </c>
      <c r="AS77" s="91">
        <f t="shared" si="7"/>
        <v>0</v>
      </c>
      <c r="AT77" s="91">
        <f t="shared" si="8"/>
        <v>0</v>
      </c>
      <c r="AU77" s="91">
        <f t="shared" si="9"/>
        <v>0</v>
      </c>
      <c r="AV77" s="91">
        <f t="shared" si="10"/>
        <v>0</v>
      </c>
      <c r="AW77" s="91">
        <f t="shared" si="11"/>
        <v>0</v>
      </c>
      <c r="AX77" s="91">
        <f t="shared" si="12"/>
        <v>0</v>
      </c>
      <c r="AY77" s="91">
        <f t="shared" si="13"/>
        <v>0</v>
      </c>
      <c r="AZ77" s="91">
        <f t="shared" si="15"/>
        <v>0</v>
      </c>
    </row>
    <row r="78" spans="1:52" x14ac:dyDescent="0.25">
      <c r="A78" s="50" t="s">
        <v>152</v>
      </c>
      <c r="B78" s="81">
        <f>'III Plan Rates'!B78</f>
        <v>0</v>
      </c>
      <c r="C78" s="80">
        <f>'III Plan Rates'!D78</f>
        <v>0</v>
      </c>
      <c r="D78" s="82">
        <f>'III Plan Rates'!E78</f>
        <v>0</v>
      </c>
      <c r="E78" s="81">
        <f>'III Plan Rates'!F78</f>
        <v>0</v>
      </c>
      <c r="F78" s="11">
        <f>'III Plan Rates'!G78</f>
        <v>0</v>
      </c>
      <c r="G78" s="11">
        <f>'III Plan Rates'!J78</f>
        <v>0</v>
      </c>
      <c r="H78" s="47"/>
      <c r="I78" s="327"/>
      <c r="J78" s="327"/>
      <c r="K78" s="327"/>
      <c r="L78" s="327"/>
      <c r="M78" s="327"/>
      <c r="N78" s="327"/>
      <c r="O78" s="327"/>
      <c r="P78" s="327"/>
      <c r="Q78" s="327"/>
      <c r="R78" s="79">
        <f t="shared" si="3"/>
        <v>0</v>
      </c>
      <c r="S78" s="28"/>
      <c r="T78" s="28"/>
      <c r="U78" s="90">
        <f>IF(I78&gt;0,'III Plan Rates'!$Z78*'V Consumer Factors'!$M$8,0)</f>
        <v>0</v>
      </c>
      <c r="V78" s="90">
        <f>IF(J78&gt;0,'III Plan Rates'!$Z78*'V Consumer Factors'!$M$9,0)</f>
        <v>0</v>
      </c>
      <c r="W78" s="90">
        <f>IF(K78&gt;0,'III Plan Rates'!$Z78*'V Consumer Factors'!$M$10,0)</f>
        <v>0</v>
      </c>
      <c r="X78" s="90">
        <f>IF(L78&gt;0,'III Plan Rates'!$Z78*'V Consumer Factors'!$M$11,0)</f>
        <v>0</v>
      </c>
      <c r="Y78" s="90">
        <f>IF(M78&gt;0,'III Plan Rates'!$Z78*'V Consumer Factors'!$M$12,0)</f>
        <v>0</v>
      </c>
      <c r="Z78" s="90">
        <f>IF(N78&gt;0,'III Plan Rates'!$Z78*'V Consumer Factors'!$M$13,0)</f>
        <v>0</v>
      </c>
      <c r="AA78" s="90">
        <f>IF(O78&gt;0,'III Plan Rates'!$Z78*'V Consumer Factors'!$M$14,0)</f>
        <v>0</v>
      </c>
      <c r="AB78" s="90">
        <f>IF(P78&gt;0,'III Plan Rates'!$Z78*'V Consumer Factors'!$M$15,0)</f>
        <v>0</v>
      </c>
      <c r="AC78" s="90">
        <f>IF(Q78&gt;0,'III Plan Rates'!$Z78*'V Consumer Factors'!$M$16,0)</f>
        <v>0</v>
      </c>
      <c r="AD78" s="90">
        <f t="shared" si="14"/>
        <v>0</v>
      </c>
      <c r="AE78" s="21"/>
      <c r="AF78" s="89">
        <f>IF(I78&gt;0,'III Plan Rates'!$AA78*'V Consumer Factors'!$N$8,0)</f>
        <v>0</v>
      </c>
      <c r="AG78" s="89">
        <f>IF(J78&gt;0,'III Plan Rates'!$AA78*'V Consumer Factors'!$N$9,0)</f>
        <v>0</v>
      </c>
      <c r="AH78" s="89">
        <f>IF(K78&gt;0,'III Plan Rates'!$AA78*'V Consumer Factors'!$N$10,0)</f>
        <v>0</v>
      </c>
      <c r="AI78" s="89">
        <f>IF(L78&gt;0,'III Plan Rates'!$AA78*'V Consumer Factors'!$N$11,0)</f>
        <v>0</v>
      </c>
      <c r="AJ78" s="89">
        <f>IF(M78&gt;0,'III Plan Rates'!$AA78*'V Consumer Factors'!$N$12,0)</f>
        <v>0</v>
      </c>
      <c r="AK78" s="89">
        <f>IF(N78&gt;0,'III Plan Rates'!$AA78*'V Consumer Factors'!$N$13,0)</f>
        <v>0</v>
      </c>
      <c r="AL78" s="89">
        <f>IF(O78&gt;0,'III Plan Rates'!$AA78*'V Consumer Factors'!$N$14,0)</f>
        <v>0</v>
      </c>
      <c r="AM78" s="89">
        <f>IF(P78&gt;0,'III Plan Rates'!$AA78*'V Consumer Factors'!$N$15,0)</f>
        <v>0</v>
      </c>
      <c r="AN78" s="89">
        <f>IF(Q78&gt;0,'III Plan Rates'!$AA78*'V Consumer Factors'!$N$16,0)</f>
        <v>0</v>
      </c>
      <c r="AO78" s="89">
        <f t="shared" si="16"/>
        <v>0</v>
      </c>
      <c r="AQ78" s="91">
        <f t="shared" si="5"/>
        <v>0</v>
      </c>
      <c r="AR78" s="91">
        <f t="shared" si="6"/>
        <v>0</v>
      </c>
      <c r="AS78" s="91">
        <f t="shared" si="7"/>
        <v>0</v>
      </c>
      <c r="AT78" s="91">
        <f t="shared" si="8"/>
        <v>0</v>
      </c>
      <c r="AU78" s="91">
        <f t="shared" si="9"/>
        <v>0</v>
      </c>
      <c r="AV78" s="91">
        <f t="shared" si="10"/>
        <v>0</v>
      </c>
      <c r="AW78" s="91">
        <f t="shared" si="11"/>
        <v>0</v>
      </c>
      <c r="AX78" s="91">
        <f t="shared" si="12"/>
        <v>0</v>
      </c>
      <c r="AY78" s="91">
        <f t="shared" si="13"/>
        <v>0</v>
      </c>
      <c r="AZ78" s="91">
        <f t="shared" si="15"/>
        <v>0</v>
      </c>
    </row>
    <row r="79" spans="1:52" x14ac:dyDescent="0.25">
      <c r="A79" s="50" t="s">
        <v>153</v>
      </c>
      <c r="B79" s="81">
        <f>'III Plan Rates'!B79</f>
        <v>0</v>
      </c>
      <c r="C79" s="80">
        <f>'III Plan Rates'!D79</f>
        <v>0</v>
      </c>
      <c r="D79" s="82">
        <f>'III Plan Rates'!E79</f>
        <v>0</v>
      </c>
      <c r="E79" s="81">
        <f>'III Plan Rates'!F79</f>
        <v>0</v>
      </c>
      <c r="F79" s="11">
        <f>'III Plan Rates'!G79</f>
        <v>0</v>
      </c>
      <c r="G79" s="11">
        <f>'III Plan Rates'!J79</f>
        <v>0</v>
      </c>
      <c r="H79" s="47"/>
      <c r="I79" s="327"/>
      <c r="J79" s="327"/>
      <c r="K79" s="327"/>
      <c r="L79" s="327"/>
      <c r="M79" s="327"/>
      <c r="N79" s="327"/>
      <c r="O79" s="327"/>
      <c r="P79" s="327"/>
      <c r="Q79" s="327"/>
      <c r="R79" s="79">
        <f t="shared" si="3"/>
        <v>0</v>
      </c>
      <c r="S79" s="28"/>
      <c r="T79" s="28"/>
      <c r="U79" s="90">
        <f>IF(I79&gt;0,'III Plan Rates'!$Z79*'V Consumer Factors'!$M$8,0)</f>
        <v>0</v>
      </c>
      <c r="V79" s="90">
        <f>IF(J79&gt;0,'III Plan Rates'!$Z79*'V Consumer Factors'!$M$9,0)</f>
        <v>0</v>
      </c>
      <c r="W79" s="90">
        <f>IF(K79&gt;0,'III Plan Rates'!$Z79*'V Consumer Factors'!$M$10,0)</f>
        <v>0</v>
      </c>
      <c r="X79" s="90">
        <f>IF(L79&gt;0,'III Plan Rates'!$Z79*'V Consumer Factors'!$M$11,0)</f>
        <v>0</v>
      </c>
      <c r="Y79" s="90">
        <f>IF(M79&gt;0,'III Plan Rates'!$Z79*'V Consumer Factors'!$M$12,0)</f>
        <v>0</v>
      </c>
      <c r="Z79" s="90">
        <f>IF(N79&gt;0,'III Plan Rates'!$Z79*'V Consumer Factors'!$M$13,0)</f>
        <v>0</v>
      </c>
      <c r="AA79" s="90">
        <f>IF(O79&gt;0,'III Plan Rates'!$Z79*'V Consumer Factors'!$M$14,0)</f>
        <v>0</v>
      </c>
      <c r="AB79" s="90">
        <f>IF(P79&gt;0,'III Plan Rates'!$Z79*'V Consumer Factors'!$M$15,0)</f>
        <v>0</v>
      </c>
      <c r="AC79" s="90">
        <f>IF(Q79&gt;0,'III Plan Rates'!$Z79*'V Consumer Factors'!$M$16,0)</f>
        <v>0</v>
      </c>
      <c r="AD79" s="90">
        <f t="shared" si="14"/>
        <v>0</v>
      </c>
      <c r="AE79" s="21"/>
      <c r="AF79" s="89">
        <f>IF(I79&gt;0,'III Plan Rates'!$AA79*'V Consumer Factors'!$N$8,0)</f>
        <v>0</v>
      </c>
      <c r="AG79" s="89">
        <f>IF(J79&gt;0,'III Plan Rates'!$AA79*'V Consumer Factors'!$N$9,0)</f>
        <v>0</v>
      </c>
      <c r="AH79" s="89">
        <f>IF(K79&gt;0,'III Plan Rates'!$AA79*'V Consumer Factors'!$N$10,0)</f>
        <v>0</v>
      </c>
      <c r="AI79" s="89">
        <f>IF(L79&gt;0,'III Plan Rates'!$AA79*'V Consumer Factors'!$N$11,0)</f>
        <v>0</v>
      </c>
      <c r="AJ79" s="89">
        <f>IF(M79&gt;0,'III Plan Rates'!$AA79*'V Consumer Factors'!$N$12,0)</f>
        <v>0</v>
      </c>
      <c r="AK79" s="89">
        <f>IF(N79&gt;0,'III Plan Rates'!$AA79*'V Consumer Factors'!$N$13,0)</f>
        <v>0</v>
      </c>
      <c r="AL79" s="89">
        <f>IF(O79&gt;0,'III Plan Rates'!$AA79*'V Consumer Factors'!$N$14,0)</f>
        <v>0</v>
      </c>
      <c r="AM79" s="89">
        <f>IF(P79&gt;0,'III Plan Rates'!$AA79*'V Consumer Factors'!$N$15,0)</f>
        <v>0</v>
      </c>
      <c r="AN79" s="89">
        <f>IF(Q79&gt;0,'III Plan Rates'!$AA79*'V Consumer Factors'!$N$16,0)</f>
        <v>0</v>
      </c>
      <c r="AO79" s="89">
        <f t="shared" si="16"/>
        <v>0</v>
      </c>
      <c r="AQ79" s="91">
        <f t="shared" si="5"/>
        <v>0</v>
      </c>
      <c r="AR79" s="91">
        <f t="shared" si="6"/>
        <v>0</v>
      </c>
      <c r="AS79" s="91">
        <f t="shared" si="7"/>
        <v>0</v>
      </c>
      <c r="AT79" s="91">
        <f t="shared" si="8"/>
        <v>0</v>
      </c>
      <c r="AU79" s="91">
        <f t="shared" si="9"/>
        <v>0</v>
      </c>
      <c r="AV79" s="91">
        <f t="shared" si="10"/>
        <v>0</v>
      </c>
      <c r="AW79" s="91">
        <f t="shared" si="11"/>
        <v>0</v>
      </c>
      <c r="AX79" s="91">
        <f t="shared" si="12"/>
        <v>0</v>
      </c>
      <c r="AY79" s="91">
        <f t="shared" si="13"/>
        <v>0</v>
      </c>
      <c r="AZ79" s="91">
        <f t="shared" si="15"/>
        <v>0</v>
      </c>
    </row>
    <row r="80" spans="1:52" x14ac:dyDescent="0.25">
      <c r="A80" s="50" t="s">
        <v>154</v>
      </c>
      <c r="B80" s="81">
        <f>'III Plan Rates'!B80</f>
        <v>0</v>
      </c>
      <c r="C80" s="80">
        <f>'III Plan Rates'!D80</f>
        <v>0</v>
      </c>
      <c r="D80" s="82">
        <f>'III Plan Rates'!E80</f>
        <v>0</v>
      </c>
      <c r="E80" s="81">
        <f>'III Plan Rates'!F80</f>
        <v>0</v>
      </c>
      <c r="F80" s="11">
        <f>'III Plan Rates'!G80</f>
        <v>0</v>
      </c>
      <c r="G80" s="11">
        <f>'III Plan Rates'!J80</f>
        <v>0</v>
      </c>
      <c r="H80" s="47"/>
      <c r="I80" s="327"/>
      <c r="J80" s="327"/>
      <c r="K80" s="327"/>
      <c r="L80" s="327"/>
      <c r="M80" s="327"/>
      <c r="N80" s="327"/>
      <c r="O80" s="327"/>
      <c r="P80" s="327"/>
      <c r="Q80" s="327"/>
      <c r="R80" s="79">
        <f t="shared" ref="R80:R114" si="17">SUM(I80:Q80)</f>
        <v>0</v>
      </c>
      <c r="S80" s="28"/>
      <c r="T80" s="28"/>
      <c r="U80" s="90">
        <f>IF(I80&gt;0,'III Plan Rates'!$Z80*'V Consumer Factors'!$M$8,0)</f>
        <v>0</v>
      </c>
      <c r="V80" s="90">
        <f>IF(J80&gt;0,'III Plan Rates'!$Z80*'V Consumer Factors'!$M$9,0)</f>
        <v>0</v>
      </c>
      <c r="W80" s="90">
        <f>IF(K80&gt;0,'III Plan Rates'!$Z80*'V Consumer Factors'!$M$10,0)</f>
        <v>0</v>
      </c>
      <c r="X80" s="90">
        <f>IF(L80&gt;0,'III Plan Rates'!$Z80*'V Consumer Factors'!$M$11,0)</f>
        <v>0</v>
      </c>
      <c r="Y80" s="90">
        <f>IF(M80&gt;0,'III Plan Rates'!$Z80*'V Consumer Factors'!$M$12,0)</f>
        <v>0</v>
      </c>
      <c r="Z80" s="90">
        <f>IF(N80&gt;0,'III Plan Rates'!$Z80*'V Consumer Factors'!$M$13,0)</f>
        <v>0</v>
      </c>
      <c r="AA80" s="90">
        <f>IF(O80&gt;0,'III Plan Rates'!$Z80*'V Consumer Factors'!$M$14,0)</f>
        <v>0</v>
      </c>
      <c r="AB80" s="90">
        <f>IF(P80&gt;0,'III Plan Rates'!$Z80*'V Consumer Factors'!$M$15,0)</f>
        <v>0</v>
      </c>
      <c r="AC80" s="90">
        <f>IF(Q80&gt;0,'III Plan Rates'!$Z80*'V Consumer Factors'!$M$16,0)</f>
        <v>0</v>
      </c>
      <c r="AD80" s="90">
        <f t="shared" si="14"/>
        <v>0</v>
      </c>
      <c r="AE80" s="21"/>
      <c r="AF80" s="89">
        <f>IF(I80&gt;0,'III Plan Rates'!$AA80*'V Consumer Factors'!$N$8,0)</f>
        <v>0</v>
      </c>
      <c r="AG80" s="89">
        <f>IF(J80&gt;0,'III Plan Rates'!$AA80*'V Consumer Factors'!$N$9,0)</f>
        <v>0</v>
      </c>
      <c r="AH80" s="89">
        <f>IF(K80&gt;0,'III Plan Rates'!$AA80*'V Consumer Factors'!$N$10,0)</f>
        <v>0</v>
      </c>
      <c r="AI80" s="89">
        <f>IF(L80&gt;0,'III Plan Rates'!$AA80*'V Consumer Factors'!$N$11,0)</f>
        <v>0</v>
      </c>
      <c r="AJ80" s="89">
        <f>IF(M80&gt;0,'III Plan Rates'!$AA80*'V Consumer Factors'!$N$12,0)</f>
        <v>0</v>
      </c>
      <c r="AK80" s="89">
        <f>IF(N80&gt;0,'III Plan Rates'!$AA80*'V Consumer Factors'!$N$13,0)</f>
        <v>0</v>
      </c>
      <c r="AL80" s="89">
        <f>IF(O80&gt;0,'III Plan Rates'!$AA80*'V Consumer Factors'!$N$14,0)</f>
        <v>0</v>
      </c>
      <c r="AM80" s="89">
        <f>IF(P80&gt;0,'III Plan Rates'!$AA80*'V Consumer Factors'!$N$15,0)</f>
        <v>0</v>
      </c>
      <c r="AN80" s="89">
        <f>IF(Q80&gt;0,'III Plan Rates'!$AA80*'V Consumer Factors'!$N$16,0)</f>
        <v>0</v>
      </c>
      <c r="AO80" s="89">
        <f t="shared" si="16"/>
        <v>0</v>
      </c>
      <c r="AQ80" s="91">
        <f t="shared" ref="AQ80:AQ114" si="18">IF(U80&gt;0,AF80/U80-1,0)</f>
        <v>0</v>
      </c>
      <c r="AR80" s="91">
        <f t="shared" ref="AR80:AR114" si="19">IF(V80&gt;0,AG80/V80-1,0)</f>
        <v>0</v>
      </c>
      <c r="AS80" s="91">
        <f t="shared" ref="AS80:AS114" si="20">IF(W80&gt;0,AH80/W80-1,0)</f>
        <v>0</v>
      </c>
      <c r="AT80" s="91">
        <f t="shared" ref="AT80:AT114" si="21">IF(X80&gt;0,AI80/X80-1,0)</f>
        <v>0</v>
      </c>
      <c r="AU80" s="91">
        <f t="shared" ref="AU80:AU114" si="22">IF(Y80&gt;0,AJ80/Y80-1,0)</f>
        <v>0</v>
      </c>
      <c r="AV80" s="91">
        <f t="shared" ref="AV80:AV114" si="23">IF(Z80&gt;0,AK80/Z80-1,0)</f>
        <v>0</v>
      </c>
      <c r="AW80" s="91">
        <f t="shared" ref="AW80:AW114" si="24">IF(AA80&gt;0,AL80/AA80-1,0)</f>
        <v>0</v>
      </c>
      <c r="AX80" s="91">
        <f t="shared" ref="AX80:AX114" si="25">IF(AB80&gt;0,AM80/AB80-1,0)</f>
        <v>0</v>
      </c>
      <c r="AY80" s="91">
        <f t="shared" ref="AY80:AY114" si="26">IF(AC80&gt;0,AN80/AC80-1,0)</f>
        <v>0</v>
      </c>
      <c r="AZ80" s="91">
        <f t="shared" ref="AZ80:AZ114" si="27">IF(AD80&gt;0,AO80/AD80-1,0)</f>
        <v>0</v>
      </c>
    </row>
    <row r="81" spans="1:52" x14ac:dyDescent="0.25">
      <c r="A81" s="50" t="s">
        <v>155</v>
      </c>
      <c r="B81" s="81">
        <f>'III Plan Rates'!B81</f>
        <v>0</v>
      </c>
      <c r="C81" s="80">
        <f>'III Plan Rates'!D81</f>
        <v>0</v>
      </c>
      <c r="D81" s="82">
        <f>'III Plan Rates'!E81</f>
        <v>0</v>
      </c>
      <c r="E81" s="81">
        <f>'III Plan Rates'!F81</f>
        <v>0</v>
      </c>
      <c r="F81" s="11">
        <f>'III Plan Rates'!G81</f>
        <v>0</v>
      </c>
      <c r="G81" s="11">
        <f>'III Plan Rates'!J81</f>
        <v>0</v>
      </c>
      <c r="H81" s="47"/>
      <c r="I81" s="327"/>
      <c r="J81" s="327"/>
      <c r="K81" s="327"/>
      <c r="L81" s="327"/>
      <c r="M81" s="327"/>
      <c r="N81" s="327"/>
      <c r="O81" s="327"/>
      <c r="P81" s="327"/>
      <c r="Q81" s="327"/>
      <c r="R81" s="79">
        <f t="shared" si="17"/>
        <v>0</v>
      </c>
      <c r="S81" s="28"/>
      <c r="T81" s="28"/>
      <c r="U81" s="90">
        <f>IF(I81&gt;0,'III Plan Rates'!$Z81*'V Consumer Factors'!$M$8,0)</f>
        <v>0</v>
      </c>
      <c r="V81" s="90">
        <f>IF(J81&gt;0,'III Plan Rates'!$Z81*'V Consumer Factors'!$M$9,0)</f>
        <v>0</v>
      </c>
      <c r="W81" s="90">
        <f>IF(K81&gt;0,'III Plan Rates'!$Z81*'V Consumer Factors'!$M$10,0)</f>
        <v>0</v>
      </c>
      <c r="X81" s="90">
        <f>IF(L81&gt;0,'III Plan Rates'!$Z81*'V Consumer Factors'!$M$11,0)</f>
        <v>0</v>
      </c>
      <c r="Y81" s="90">
        <f>IF(M81&gt;0,'III Plan Rates'!$Z81*'V Consumer Factors'!$M$12,0)</f>
        <v>0</v>
      </c>
      <c r="Z81" s="90">
        <f>IF(N81&gt;0,'III Plan Rates'!$Z81*'V Consumer Factors'!$M$13,0)</f>
        <v>0</v>
      </c>
      <c r="AA81" s="90">
        <f>IF(O81&gt;0,'III Plan Rates'!$Z81*'V Consumer Factors'!$M$14,0)</f>
        <v>0</v>
      </c>
      <c r="AB81" s="90">
        <f>IF(P81&gt;0,'III Plan Rates'!$Z81*'V Consumer Factors'!$M$15,0)</f>
        <v>0</v>
      </c>
      <c r="AC81" s="90">
        <f>IF(Q81&gt;0,'III Plan Rates'!$Z81*'V Consumer Factors'!$M$16,0)</f>
        <v>0</v>
      </c>
      <c r="AD81" s="90">
        <f t="shared" ref="AD81:AD114" si="28">IF(R81&gt;0,SUMPRODUCT(U81:AC81,I81:Q81)/R81,0)</f>
        <v>0</v>
      </c>
      <c r="AE81" s="21"/>
      <c r="AF81" s="89">
        <f>IF(I81&gt;0,'III Plan Rates'!$AA81*'V Consumer Factors'!$N$8,0)</f>
        <v>0</v>
      </c>
      <c r="AG81" s="89">
        <f>IF(J81&gt;0,'III Plan Rates'!$AA81*'V Consumer Factors'!$N$9,0)</f>
        <v>0</v>
      </c>
      <c r="AH81" s="89">
        <f>IF(K81&gt;0,'III Plan Rates'!$AA81*'V Consumer Factors'!$N$10,0)</f>
        <v>0</v>
      </c>
      <c r="AI81" s="89">
        <f>IF(L81&gt;0,'III Plan Rates'!$AA81*'V Consumer Factors'!$N$11,0)</f>
        <v>0</v>
      </c>
      <c r="AJ81" s="89">
        <f>IF(M81&gt;0,'III Plan Rates'!$AA81*'V Consumer Factors'!$N$12,0)</f>
        <v>0</v>
      </c>
      <c r="AK81" s="89">
        <f>IF(N81&gt;0,'III Plan Rates'!$AA81*'V Consumer Factors'!$N$13,0)</f>
        <v>0</v>
      </c>
      <c r="AL81" s="89">
        <f>IF(O81&gt;0,'III Plan Rates'!$AA81*'V Consumer Factors'!$N$14,0)</f>
        <v>0</v>
      </c>
      <c r="AM81" s="89">
        <f>IF(P81&gt;0,'III Plan Rates'!$AA81*'V Consumer Factors'!$N$15,0)</f>
        <v>0</v>
      </c>
      <c r="AN81" s="89">
        <f>IF(Q81&gt;0,'III Plan Rates'!$AA81*'V Consumer Factors'!$N$16,0)</f>
        <v>0</v>
      </c>
      <c r="AO81" s="89">
        <f t="shared" si="16"/>
        <v>0</v>
      </c>
      <c r="AQ81" s="91">
        <f t="shared" si="18"/>
        <v>0</v>
      </c>
      <c r="AR81" s="91">
        <f t="shared" si="19"/>
        <v>0</v>
      </c>
      <c r="AS81" s="91">
        <f t="shared" si="20"/>
        <v>0</v>
      </c>
      <c r="AT81" s="91">
        <f t="shared" si="21"/>
        <v>0</v>
      </c>
      <c r="AU81" s="91">
        <f t="shared" si="22"/>
        <v>0</v>
      </c>
      <c r="AV81" s="91">
        <f t="shared" si="23"/>
        <v>0</v>
      </c>
      <c r="AW81" s="91">
        <f t="shared" si="24"/>
        <v>0</v>
      </c>
      <c r="AX81" s="91">
        <f t="shared" si="25"/>
        <v>0</v>
      </c>
      <c r="AY81" s="91">
        <f t="shared" si="26"/>
        <v>0</v>
      </c>
      <c r="AZ81" s="91">
        <f t="shared" si="27"/>
        <v>0</v>
      </c>
    </row>
    <row r="82" spans="1:52" x14ac:dyDescent="0.25">
      <c r="A82" s="50" t="s">
        <v>156</v>
      </c>
      <c r="B82" s="81">
        <f>'III Plan Rates'!B82</f>
        <v>0</v>
      </c>
      <c r="C82" s="80">
        <f>'III Plan Rates'!D82</f>
        <v>0</v>
      </c>
      <c r="D82" s="82">
        <f>'III Plan Rates'!E82</f>
        <v>0</v>
      </c>
      <c r="E82" s="81">
        <f>'III Plan Rates'!F82</f>
        <v>0</v>
      </c>
      <c r="F82" s="11">
        <f>'III Plan Rates'!G82</f>
        <v>0</v>
      </c>
      <c r="G82" s="11">
        <f>'III Plan Rates'!J82</f>
        <v>0</v>
      </c>
      <c r="H82" s="47"/>
      <c r="I82" s="327"/>
      <c r="J82" s="327"/>
      <c r="K82" s="327"/>
      <c r="L82" s="327"/>
      <c r="M82" s="327"/>
      <c r="N82" s="327"/>
      <c r="O82" s="327"/>
      <c r="P82" s="327"/>
      <c r="Q82" s="327"/>
      <c r="R82" s="79">
        <f t="shared" si="17"/>
        <v>0</v>
      </c>
      <c r="S82" s="28"/>
      <c r="T82" s="28"/>
      <c r="U82" s="90">
        <f>IF(I82&gt;0,'III Plan Rates'!$Z82*'V Consumer Factors'!$M$8,0)</f>
        <v>0</v>
      </c>
      <c r="V82" s="90">
        <f>IF(J82&gt;0,'III Plan Rates'!$Z82*'V Consumer Factors'!$M$9,0)</f>
        <v>0</v>
      </c>
      <c r="W82" s="90">
        <f>IF(K82&gt;0,'III Plan Rates'!$Z82*'V Consumer Factors'!$M$10,0)</f>
        <v>0</v>
      </c>
      <c r="X82" s="90">
        <f>IF(L82&gt;0,'III Plan Rates'!$Z82*'V Consumer Factors'!$M$11,0)</f>
        <v>0</v>
      </c>
      <c r="Y82" s="90">
        <f>IF(M82&gt;0,'III Plan Rates'!$Z82*'V Consumer Factors'!$M$12,0)</f>
        <v>0</v>
      </c>
      <c r="Z82" s="90">
        <f>IF(N82&gt;0,'III Plan Rates'!$Z82*'V Consumer Factors'!$M$13,0)</f>
        <v>0</v>
      </c>
      <c r="AA82" s="90">
        <f>IF(O82&gt;0,'III Plan Rates'!$Z82*'V Consumer Factors'!$M$14,0)</f>
        <v>0</v>
      </c>
      <c r="AB82" s="90">
        <f>IF(P82&gt;0,'III Plan Rates'!$Z82*'V Consumer Factors'!$M$15,0)</f>
        <v>0</v>
      </c>
      <c r="AC82" s="90">
        <f>IF(Q82&gt;0,'III Plan Rates'!$Z82*'V Consumer Factors'!$M$16,0)</f>
        <v>0</v>
      </c>
      <c r="AD82" s="90">
        <f t="shared" si="28"/>
        <v>0</v>
      </c>
      <c r="AE82" s="21"/>
      <c r="AF82" s="89">
        <f>IF(I82&gt;0,'III Plan Rates'!$AA82*'V Consumer Factors'!$N$8,0)</f>
        <v>0</v>
      </c>
      <c r="AG82" s="89">
        <f>IF(J82&gt;0,'III Plan Rates'!$AA82*'V Consumer Factors'!$N$9,0)</f>
        <v>0</v>
      </c>
      <c r="AH82" s="89">
        <f>IF(K82&gt;0,'III Plan Rates'!$AA82*'V Consumer Factors'!$N$10,0)</f>
        <v>0</v>
      </c>
      <c r="AI82" s="89">
        <f>IF(L82&gt;0,'III Plan Rates'!$AA82*'V Consumer Factors'!$N$11,0)</f>
        <v>0</v>
      </c>
      <c r="AJ82" s="89">
        <f>IF(M82&gt;0,'III Plan Rates'!$AA82*'V Consumer Factors'!$N$12,0)</f>
        <v>0</v>
      </c>
      <c r="AK82" s="89">
        <f>IF(N82&gt;0,'III Plan Rates'!$AA82*'V Consumer Factors'!$N$13,0)</f>
        <v>0</v>
      </c>
      <c r="AL82" s="89">
        <f>IF(O82&gt;0,'III Plan Rates'!$AA82*'V Consumer Factors'!$N$14,0)</f>
        <v>0</v>
      </c>
      <c r="AM82" s="89">
        <f>IF(P82&gt;0,'III Plan Rates'!$AA82*'V Consumer Factors'!$N$15,0)</f>
        <v>0</v>
      </c>
      <c r="AN82" s="89">
        <f>IF(Q82&gt;0,'III Plan Rates'!$AA82*'V Consumer Factors'!$N$16,0)</f>
        <v>0</v>
      </c>
      <c r="AO82" s="89">
        <f t="shared" ref="AO82:AO114" si="29">IF(R82&gt;0,SUMPRODUCT(AF82:AN82,I82:Q82)/R82,0)</f>
        <v>0</v>
      </c>
      <c r="AQ82" s="91">
        <f t="shared" si="18"/>
        <v>0</v>
      </c>
      <c r="AR82" s="91">
        <f t="shared" si="19"/>
        <v>0</v>
      </c>
      <c r="AS82" s="91">
        <f t="shared" si="20"/>
        <v>0</v>
      </c>
      <c r="AT82" s="91">
        <f t="shared" si="21"/>
        <v>0</v>
      </c>
      <c r="AU82" s="91">
        <f t="shared" si="22"/>
        <v>0</v>
      </c>
      <c r="AV82" s="91">
        <f t="shared" si="23"/>
        <v>0</v>
      </c>
      <c r="AW82" s="91">
        <f t="shared" si="24"/>
        <v>0</v>
      </c>
      <c r="AX82" s="91">
        <f t="shared" si="25"/>
        <v>0</v>
      </c>
      <c r="AY82" s="91">
        <f t="shared" si="26"/>
        <v>0</v>
      </c>
      <c r="AZ82" s="91">
        <f t="shared" si="27"/>
        <v>0</v>
      </c>
    </row>
    <row r="83" spans="1:52" x14ac:dyDescent="0.25">
      <c r="A83" s="50" t="s">
        <v>157</v>
      </c>
      <c r="B83" s="81">
        <f>'III Plan Rates'!B83</f>
        <v>0</v>
      </c>
      <c r="C83" s="80">
        <f>'III Plan Rates'!D83</f>
        <v>0</v>
      </c>
      <c r="D83" s="82">
        <f>'III Plan Rates'!E83</f>
        <v>0</v>
      </c>
      <c r="E83" s="81">
        <f>'III Plan Rates'!F83</f>
        <v>0</v>
      </c>
      <c r="F83" s="11">
        <f>'III Plan Rates'!G83</f>
        <v>0</v>
      </c>
      <c r="G83" s="11">
        <f>'III Plan Rates'!J83</f>
        <v>0</v>
      </c>
      <c r="H83" s="47"/>
      <c r="I83" s="327"/>
      <c r="J83" s="327"/>
      <c r="K83" s="327"/>
      <c r="L83" s="327"/>
      <c r="M83" s="327"/>
      <c r="N83" s="327"/>
      <c r="O83" s="327"/>
      <c r="P83" s="327"/>
      <c r="Q83" s="327"/>
      <c r="R83" s="79">
        <f t="shared" si="17"/>
        <v>0</v>
      </c>
      <c r="S83" s="28"/>
      <c r="T83" s="28"/>
      <c r="U83" s="90">
        <f>IF(I83&gt;0,'III Plan Rates'!$Z83*'V Consumer Factors'!$M$8,0)</f>
        <v>0</v>
      </c>
      <c r="V83" s="90">
        <f>IF(J83&gt;0,'III Plan Rates'!$Z83*'V Consumer Factors'!$M$9,0)</f>
        <v>0</v>
      </c>
      <c r="W83" s="90">
        <f>IF(K83&gt;0,'III Plan Rates'!$Z83*'V Consumer Factors'!$M$10,0)</f>
        <v>0</v>
      </c>
      <c r="X83" s="90">
        <f>IF(L83&gt;0,'III Plan Rates'!$Z83*'V Consumer Factors'!$M$11,0)</f>
        <v>0</v>
      </c>
      <c r="Y83" s="90">
        <f>IF(M83&gt;0,'III Plan Rates'!$Z83*'V Consumer Factors'!$M$12,0)</f>
        <v>0</v>
      </c>
      <c r="Z83" s="90">
        <f>IF(N83&gt;0,'III Plan Rates'!$Z83*'V Consumer Factors'!$M$13,0)</f>
        <v>0</v>
      </c>
      <c r="AA83" s="90">
        <f>IF(O83&gt;0,'III Plan Rates'!$Z83*'V Consumer Factors'!$M$14,0)</f>
        <v>0</v>
      </c>
      <c r="AB83" s="90">
        <f>IF(P83&gt;0,'III Plan Rates'!$Z83*'V Consumer Factors'!$M$15,0)</f>
        <v>0</v>
      </c>
      <c r="AC83" s="90">
        <f>IF(Q83&gt;0,'III Plan Rates'!$Z83*'V Consumer Factors'!$M$16,0)</f>
        <v>0</v>
      </c>
      <c r="AD83" s="90">
        <f t="shared" si="28"/>
        <v>0</v>
      </c>
      <c r="AE83" s="21"/>
      <c r="AF83" s="89">
        <f>IF(I83&gt;0,'III Plan Rates'!$AA83*'V Consumer Factors'!$N$8,0)</f>
        <v>0</v>
      </c>
      <c r="AG83" s="89">
        <f>IF(J83&gt;0,'III Plan Rates'!$AA83*'V Consumer Factors'!$N$9,0)</f>
        <v>0</v>
      </c>
      <c r="AH83" s="89">
        <f>IF(K83&gt;0,'III Plan Rates'!$AA83*'V Consumer Factors'!$N$10,0)</f>
        <v>0</v>
      </c>
      <c r="AI83" s="89">
        <f>IF(L83&gt;0,'III Plan Rates'!$AA83*'V Consumer Factors'!$N$11,0)</f>
        <v>0</v>
      </c>
      <c r="AJ83" s="89">
        <f>IF(M83&gt;0,'III Plan Rates'!$AA83*'V Consumer Factors'!$N$12,0)</f>
        <v>0</v>
      </c>
      <c r="AK83" s="89">
        <f>IF(N83&gt;0,'III Plan Rates'!$AA83*'V Consumer Factors'!$N$13,0)</f>
        <v>0</v>
      </c>
      <c r="AL83" s="89">
        <f>IF(O83&gt;0,'III Plan Rates'!$AA83*'V Consumer Factors'!$N$14,0)</f>
        <v>0</v>
      </c>
      <c r="AM83" s="89">
        <f>IF(P83&gt;0,'III Plan Rates'!$AA83*'V Consumer Factors'!$N$15,0)</f>
        <v>0</v>
      </c>
      <c r="AN83" s="89">
        <f>IF(Q83&gt;0,'III Plan Rates'!$AA83*'V Consumer Factors'!$N$16,0)</f>
        <v>0</v>
      </c>
      <c r="AO83" s="89">
        <f t="shared" si="29"/>
        <v>0</v>
      </c>
      <c r="AQ83" s="91">
        <f t="shared" si="18"/>
        <v>0</v>
      </c>
      <c r="AR83" s="91">
        <f t="shared" si="19"/>
        <v>0</v>
      </c>
      <c r="AS83" s="91">
        <f t="shared" si="20"/>
        <v>0</v>
      </c>
      <c r="AT83" s="91">
        <f t="shared" si="21"/>
        <v>0</v>
      </c>
      <c r="AU83" s="91">
        <f t="shared" si="22"/>
        <v>0</v>
      </c>
      <c r="AV83" s="91">
        <f t="shared" si="23"/>
        <v>0</v>
      </c>
      <c r="AW83" s="91">
        <f t="shared" si="24"/>
        <v>0</v>
      </c>
      <c r="AX83" s="91">
        <f t="shared" si="25"/>
        <v>0</v>
      </c>
      <c r="AY83" s="91">
        <f t="shared" si="26"/>
        <v>0</v>
      </c>
      <c r="AZ83" s="91">
        <f t="shared" si="27"/>
        <v>0</v>
      </c>
    </row>
    <row r="84" spans="1:52" x14ac:dyDescent="0.25">
      <c r="A84" s="50" t="s">
        <v>158</v>
      </c>
      <c r="B84" s="81">
        <f>'III Plan Rates'!B84</f>
        <v>0</v>
      </c>
      <c r="C84" s="80">
        <f>'III Plan Rates'!D84</f>
        <v>0</v>
      </c>
      <c r="D84" s="82">
        <f>'III Plan Rates'!E84</f>
        <v>0</v>
      </c>
      <c r="E84" s="81">
        <f>'III Plan Rates'!F84</f>
        <v>0</v>
      </c>
      <c r="F84" s="11">
        <f>'III Plan Rates'!G84</f>
        <v>0</v>
      </c>
      <c r="G84" s="11">
        <f>'III Plan Rates'!J84</f>
        <v>0</v>
      </c>
      <c r="H84" s="47"/>
      <c r="I84" s="327"/>
      <c r="J84" s="327"/>
      <c r="K84" s="327"/>
      <c r="L84" s="327"/>
      <c r="M84" s="327"/>
      <c r="N84" s="327"/>
      <c r="O84" s="327"/>
      <c r="P84" s="327"/>
      <c r="Q84" s="327"/>
      <c r="R84" s="79">
        <f t="shared" si="17"/>
        <v>0</v>
      </c>
      <c r="S84" s="28"/>
      <c r="T84" s="28"/>
      <c r="U84" s="90">
        <f>IF(I84&gt;0,'III Plan Rates'!$Z84*'V Consumer Factors'!$M$8,0)</f>
        <v>0</v>
      </c>
      <c r="V84" s="90">
        <f>IF(J84&gt;0,'III Plan Rates'!$Z84*'V Consumer Factors'!$M$9,0)</f>
        <v>0</v>
      </c>
      <c r="W84" s="90">
        <f>IF(K84&gt;0,'III Plan Rates'!$Z84*'V Consumer Factors'!$M$10,0)</f>
        <v>0</v>
      </c>
      <c r="X84" s="90">
        <f>IF(L84&gt;0,'III Plan Rates'!$Z84*'V Consumer Factors'!$M$11,0)</f>
        <v>0</v>
      </c>
      <c r="Y84" s="90">
        <f>IF(M84&gt;0,'III Plan Rates'!$Z84*'V Consumer Factors'!$M$12,0)</f>
        <v>0</v>
      </c>
      <c r="Z84" s="90">
        <f>IF(N84&gt;0,'III Plan Rates'!$Z84*'V Consumer Factors'!$M$13,0)</f>
        <v>0</v>
      </c>
      <c r="AA84" s="90">
        <f>IF(O84&gt;0,'III Plan Rates'!$Z84*'V Consumer Factors'!$M$14,0)</f>
        <v>0</v>
      </c>
      <c r="AB84" s="90">
        <f>IF(P84&gt;0,'III Plan Rates'!$Z84*'V Consumer Factors'!$M$15,0)</f>
        <v>0</v>
      </c>
      <c r="AC84" s="90">
        <f>IF(Q84&gt;0,'III Plan Rates'!$Z84*'V Consumer Factors'!$M$16,0)</f>
        <v>0</v>
      </c>
      <c r="AD84" s="90">
        <f t="shared" si="28"/>
        <v>0</v>
      </c>
      <c r="AE84" s="21"/>
      <c r="AF84" s="89">
        <f>IF(I84&gt;0,'III Plan Rates'!$AA84*'V Consumer Factors'!$N$8,0)</f>
        <v>0</v>
      </c>
      <c r="AG84" s="89">
        <f>IF(J84&gt;0,'III Plan Rates'!$AA84*'V Consumer Factors'!$N$9,0)</f>
        <v>0</v>
      </c>
      <c r="AH84" s="89">
        <f>IF(K84&gt;0,'III Plan Rates'!$AA84*'V Consumer Factors'!$N$10,0)</f>
        <v>0</v>
      </c>
      <c r="AI84" s="89">
        <f>IF(L84&gt;0,'III Plan Rates'!$AA84*'V Consumer Factors'!$N$11,0)</f>
        <v>0</v>
      </c>
      <c r="AJ84" s="89">
        <f>IF(M84&gt;0,'III Plan Rates'!$AA84*'V Consumer Factors'!$N$12,0)</f>
        <v>0</v>
      </c>
      <c r="AK84" s="89">
        <f>IF(N84&gt;0,'III Plan Rates'!$AA84*'V Consumer Factors'!$N$13,0)</f>
        <v>0</v>
      </c>
      <c r="AL84" s="89">
        <f>IF(O84&gt;0,'III Plan Rates'!$AA84*'V Consumer Factors'!$N$14,0)</f>
        <v>0</v>
      </c>
      <c r="AM84" s="89">
        <f>IF(P84&gt;0,'III Plan Rates'!$AA84*'V Consumer Factors'!$N$15,0)</f>
        <v>0</v>
      </c>
      <c r="AN84" s="89">
        <f>IF(Q84&gt;0,'III Plan Rates'!$AA84*'V Consumer Factors'!$N$16,0)</f>
        <v>0</v>
      </c>
      <c r="AO84" s="89">
        <f t="shared" si="29"/>
        <v>0</v>
      </c>
      <c r="AQ84" s="91">
        <f t="shared" si="18"/>
        <v>0</v>
      </c>
      <c r="AR84" s="91">
        <f t="shared" si="19"/>
        <v>0</v>
      </c>
      <c r="AS84" s="91">
        <f t="shared" si="20"/>
        <v>0</v>
      </c>
      <c r="AT84" s="91">
        <f t="shared" si="21"/>
        <v>0</v>
      </c>
      <c r="AU84" s="91">
        <f t="shared" si="22"/>
        <v>0</v>
      </c>
      <c r="AV84" s="91">
        <f t="shared" si="23"/>
        <v>0</v>
      </c>
      <c r="AW84" s="91">
        <f t="shared" si="24"/>
        <v>0</v>
      </c>
      <c r="AX84" s="91">
        <f t="shared" si="25"/>
        <v>0</v>
      </c>
      <c r="AY84" s="91">
        <f t="shared" si="26"/>
        <v>0</v>
      </c>
      <c r="AZ84" s="91">
        <f t="shared" si="27"/>
        <v>0</v>
      </c>
    </row>
    <row r="85" spans="1:52" x14ac:dyDescent="0.25">
      <c r="A85" s="50" t="s">
        <v>159</v>
      </c>
      <c r="B85" s="81">
        <f>'III Plan Rates'!B85</f>
        <v>0</v>
      </c>
      <c r="C85" s="80">
        <f>'III Plan Rates'!D85</f>
        <v>0</v>
      </c>
      <c r="D85" s="82">
        <f>'III Plan Rates'!E85</f>
        <v>0</v>
      </c>
      <c r="E85" s="81">
        <f>'III Plan Rates'!F85</f>
        <v>0</v>
      </c>
      <c r="F85" s="11">
        <f>'III Plan Rates'!G85</f>
        <v>0</v>
      </c>
      <c r="G85" s="11">
        <f>'III Plan Rates'!J85</f>
        <v>0</v>
      </c>
      <c r="H85" s="47"/>
      <c r="I85" s="327"/>
      <c r="J85" s="327"/>
      <c r="K85" s="327"/>
      <c r="L85" s="327"/>
      <c r="M85" s="327"/>
      <c r="N85" s="327"/>
      <c r="O85" s="327"/>
      <c r="P85" s="327"/>
      <c r="Q85" s="327"/>
      <c r="R85" s="79">
        <f t="shared" si="17"/>
        <v>0</v>
      </c>
      <c r="S85" s="28"/>
      <c r="T85" s="28"/>
      <c r="U85" s="90">
        <f>IF(I85&gt;0,'III Plan Rates'!$Z85*'V Consumer Factors'!$M$8,0)</f>
        <v>0</v>
      </c>
      <c r="V85" s="90">
        <f>IF(J85&gt;0,'III Plan Rates'!$Z85*'V Consumer Factors'!$M$9,0)</f>
        <v>0</v>
      </c>
      <c r="W85" s="90">
        <f>IF(K85&gt;0,'III Plan Rates'!$Z85*'V Consumer Factors'!$M$10,0)</f>
        <v>0</v>
      </c>
      <c r="X85" s="90">
        <f>IF(L85&gt;0,'III Plan Rates'!$Z85*'V Consumer Factors'!$M$11,0)</f>
        <v>0</v>
      </c>
      <c r="Y85" s="90">
        <f>IF(M85&gt;0,'III Plan Rates'!$Z85*'V Consumer Factors'!$M$12,0)</f>
        <v>0</v>
      </c>
      <c r="Z85" s="90">
        <f>IF(N85&gt;0,'III Plan Rates'!$Z85*'V Consumer Factors'!$M$13,0)</f>
        <v>0</v>
      </c>
      <c r="AA85" s="90">
        <f>IF(O85&gt;0,'III Plan Rates'!$Z85*'V Consumer Factors'!$M$14,0)</f>
        <v>0</v>
      </c>
      <c r="AB85" s="90">
        <f>IF(P85&gt;0,'III Plan Rates'!$Z85*'V Consumer Factors'!$M$15,0)</f>
        <v>0</v>
      </c>
      <c r="AC85" s="90">
        <f>IF(Q85&gt;0,'III Plan Rates'!$Z85*'V Consumer Factors'!$M$16,0)</f>
        <v>0</v>
      </c>
      <c r="AD85" s="90">
        <f t="shared" si="28"/>
        <v>0</v>
      </c>
      <c r="AE85" s="21"/>
      <c r="AF85" s="89">
        <f>IF(I85&gt;0,'III Plan Rates'!$AA85*'V Consumer Factors'!$N$8,0)</f>
        <v>0</v>
      </c>
      <c r="AG85" s="89">
        <f>IF(J85&gt;0,'III Plan Rates'!$AA85*'V Consumer Factors'!$N$9,0)</f>
        <v>0</v>
      </c>
      <c r="AH85" s="89">
        <f>IF(K85&gt;0,'III Plan Rates'!$AA85*'V Consumer Factors'!$N$10,0)</f>
        <v>0</v>
      </c>
      <c r="AI85" s="89">
        <f>IF(L85&gt;0,'III Plan Rates'!$AA85*'V Consumer Factors'!$N$11,0)</f>
        <v>0</v>
      </c>
      <c r="AJ85" s="89">
        <f>IF(M85&gt;0,'III Plan Rates'!$AA85*'V Consumer Factors'!$N$12,0)</f>
        <v>0</v>
      </c>
      <c r="AK85" s="89">
        <f>IF(N85&gt;0,'III Plan Rates'!$AA85*'V Consumer Factors'!$N$13,0)</f>
        <v>0</v>
      </c>
      <c r="AL85" s="89">
        <f>IF(O85&gt;0,'III Plan Rates'!$AA85*'V Consumer Factors'!$N$14,0)</f>
        <v>0</v>
      </c>
      <c r="AM85" s="89">
        <f>IF(P85&gt;0,'III Plan Rates'!$AA85*'V Consumer Factors'!$N$15,0)</f>
        <v>0</v>
      </c>
      <c r="AN85" s="89">
        <f>IF(Q85&gt;0,'III Plan Rates'!$AA85*'V Consumer Factors'!$N$16,0)</f>
        <v>0</v>
      </c>
      <c r="AO85" s="89">
        <f t="shared" si="29"/>
        <v>0</v>
      </c>
      <c r="AQ85" s="91">
        <f t="shared" si="18"/>
        <v>0</v>
      </c>
      <c r="AR85" s="91">
        <f t="shared" si="19"/>
        <v>0</v>
      </c>
      <c r="AS85" s="91">
        <f t="shared" si="20"/>
        <v>0</v>
      </c>
      <c r="AT85" s="91">
        <f t="shared" si="21"/>
        <v>0</v>
      </c>
      <c r="AU85" s="91">
        <f t="shared" si="22"/>
        <v>0</v>
      </c>
      <c r="AV85" s="91">
        <f t="shared" si="23"/>
        <v>0</v>
      </c>
      <c r="AW85" s="91">
        <f t="shared" si="24"/>
        <v>0</v>
      </c>
      <c r="AX85" s="91">
        <f t="shared" si="25"/>
        <v>0</v>
      </c>
      <c r="AY85" s="91">
        <f t="shared" si="26"/>
        <v>0</v>
      </c>
      <c r="AZ85" s="91">
        <f t="shared" si="27"/>
        <v>0</v>
      </c>
    </row>
    <row r="86" spans="1:52" x14ac:dyDescent="0.25">
      <c r="A86" s="50" t="s">
        <v>160</v>
      </c>
      <c r="B86" s="81">
        <f>'III Plan Rates'!B86</f>
        <v>0</v>
      </c>
      <c r="C86" s="80">
        <f>'III Plan Rates'!D86</f>
        <v>0</v>
      </c>
      <c r="D86" s="82">
        <f>'III Plan Rates'!E86</f>
        <v>0</v>
      </c>
      <c r="E86" s="81">
        <f>'III Plan Rates'!F86</f>
        <v>0</v>
      </c>
      <c r="F86" s="11">
        <f>'III Plan Rates'!G86</f>
        <v>0</v>
      </c>
      <c r="G86" s="11">
        <f>'III Plan Rates'!J86</f>
        <v>0</v>
      </c>
      <c r="H86" s="47"/>
      <c r="I86" s="327"/>
      <c r="J86" s="327"/>
      <c r="K86" s="327"/>
      <c r="L86" s="327"/>
      <c r="M86" s="327"/>
      <c r="N86" s="327"/>
      <c r="O86" s="327"/>
      <c r="P86" s="327"/>
      <c r="Q86" s="327"/>
      <c r="R86" s="79">
        <f t="shared" si="17"/>
        <v>0</v>
      </c>
      <c r="S86" s="28"/>
      <c r="T86" s="28"/>
      <c r="U86" s="90">
        <f>IF(I86&gt;0,'III Plan Rates'!$Z86*'V Consumer Factors'!$M$8,0)</f>
        <v>0</v>
      </c>
      <c r="V86" s="90">
        <f>IF(J86&gt;0,'III Plan Rates'!$Z86*'V Consumer Factors'!$M$9,0)</f>
        <v>0</v>
      </c>
      <c r="W86" s="90">
        <f>IF(K86&gt;0,'III Plan Rates'!$Z86*'V Consumer Factors'!$M$10,0)</f>
        <v>0</v>
      </c>
      <c r="X86" s="90">
        <f>IF(L86&gt;0,'III Plan Rates'!$Z86*'V Consumer Factors'!$M$11,0)</f>
        <v>0</v>
      </c>
      <c r="Y86" s="90">
        <f>IF(M86&gt;0,'III Plan Rates'!$Z86*'V Consumer Factors'!$M$12,0)</f>
        <v>0</v>
      </c>
      <c r="Z86" s="90">
        <f>IF(N86&gt;0,'III Plan Rates'!$Z86*'V Consumer Factors'!$M$13,0)</f>
        <v>0</v>
      </c>
      <c r="AA86" s="90">
        <f>IF(O86&gt;0,'III Plan Rates'!$Z86*'V Consumer Factors'!$M$14,0)</f>
        <v>0</v>
      </c>
      <c r="AB86" s="90">
        <f>IF(P86&gt;0,'III Plan Rates'!$Z86*'V Consumer Factors'!$M$15,0)</f>
        <v>0</v>
      </c>
      <c r="AC86" s="90">
        <f>IF(Q86&gt;0,'III Plan Rates'!$Z86*'V Consumer Factors'!$M$16,0)</f>
        <v>0</v>
      </c>
      <c r="AD86" s="90">
        <f t="shared" si="28"/>
        <v>0</v>
      </c>
      <c r="AE86" s="21"/>
      <c r="AF86" s="89">
        <f>IF(I86&gt;0,'III Plan Rates'!$AA86*'V Consumer Factors'!$N$8,0)</f>
        <v>0</v>
      </c>
      <c r="AG86" s="89">
        <f>IF(J86&gt;0,'III Plan Rates'!$AA86*'V Consumer Factors'!$N$9,0)</f>
        <v>0</v>
      </c>
      <c r="AH86" s="89">
        <f>IF(K86&gt;0,'III Plan Rates'!$AA86*'V Consumer Factors'!$N$10,0)</f>
        <v>0</v>
      </c>
      <c r="AI86" s="89">
        <f>IF(L86&gt;0,'III Plan Rates'!$AA86*'V Consumer Factors'!$N$11,0)</f>
        <v>0</v>
      </c>
      <c r="AJ86" s="89">
        <f>IF(M86&gt;0,'III Plan Rates'!$AA86*'V Consumer Factors'!$N$12,0)</f>
        <v>0</v>
      </c>
      <c r="AK86" s="89">
        <f>IF(N86&gt;0,'III Plan Rates'!$AA86*'V Consumer Factors'!$N$13,0)</f>
        <v>0</v>
      </c>
      <c r="AL86" s="89">
        <f>IF(O86&gt;0,'III Plan Rates'!$AA86*'V Consumer Factors'!$N$14,0)</f>
        <v>0</v>
      </c>
      <c r="AM86" s="89">
        <f>IF(P86&gt;0,'III Plan Rates'!$AA86*'V Consumer Factors'!$N$15,0)</f>
        <v>0</v>
      </c>
      <c r="AN86" s="89">
        <f>IF(Q86&gt;0,'III Plan Rates'!$AA86*'V Consumer Factors'!$N$16,0)</f>
        <v>0</v>
      </c>
      <c r="AO86" s="89">
        <f t="shared" si="29"/>
        <v>0</v>
      </c>
      <c r="AQ86" s="91">
        <f t="shared" si="18"/>
        <v>0</v>
      </c>
      <c r="AR86" s="91">
        <f t="shared" si="19"/>
        <v>0</v>
      </c>
      <c r="AS86" s="91">
        <f t="shared" si="20"/>
        <v>0</v>
      </c>
      <c r="AT86" s="91">
        <f t="shared" si="21"/>
        <v>0</v>
      </c>
      <c r="AU86" s="91">
        <f t="shared" si="22"/>
        <v>0</v>
      </c>
      <c r="AV86" s="91">
        <f t="shared" si="23"/>
        <v>0</v>
      </c>
      <c r="AW86" s="91">
        <f t="shared" si="24"/>
        <v>0</v>
      </c>
      <c r="AX86" s="91">
        <f t="shared" si="25"/>
        <v>0</v>
      </c>
      <c r="AY86" s="91">
        <f t="shared" si="26"/>
        <v>0</v>
      </c>
      <c r="AZ86" s="91">
        <f t="shared" si="27"/>
        <v>0</v>
      </c>
    </row>
    <row r="87" spans="1:52" x14ac:dyDescent="0.25">
      <c r="A87" s="50" t="s">
        <v>161</v>
      </c>
      <c r="B87" s="81">
        <f>'III Plan Rates'!B87</f>
        <v>0</v>
      </c>
      <c r="C87" s="80">
        <f>'III Plan Rates'!D87</f>
        <v>0</v>
      </c>
      <c r="D87" s="82">
        <f>'III Plan Rates'!E87</f>
        <v>0</v>
      </c>
      <c r="E87" s="81">
        <f>'III Plan Rates'!F87</f>
        <v>0</v>
      </c>
      <c r="F87" s="11">
        <f>'III Plan Rates'!G87</f>
        <v>0</v>
      </c>
      <c r="G87" s="11">
        <f>'III Plan Rates'!J87</f>
        <v>0</v>
      </c>
      <c r="H87" s="47"/>
      <c r="I87" s="327"/>
      <c r="J87" s="327"/>
      <c r="K87" s="327"/>
      <c r="L87" s="327"/>
      <c r="M87" s="327"/>
      <c r="N87" s="327"/>
      <c r="O87" s="327"/>
      <c r="P87" s="327"/>
      <c r="Q87" s="327"/>
      <c r="R87" s="79">
        <f t="shared" si="17"/>
        <v>0</v>
      </c>
      <c r="S87" s="28"/>
      <c r="T87" s="28"/>
      <c r="U87" s="90">
        <f>IF(I87&gt;0,'III Plan Rates'!$Z87*'V Consumer Factors'!$M$8,0)</f>
        <v>0</v>
      </c>
      <c r="V87" s="90">
        <f>IF(J87&gt;0,'III Plan Rates'!$Z87*'V Consumer Factors'!$M$9,0)</f>
        <v>0</v>
      </c>
      <c r="W87" s="90">
        <f>IF(K87&gt;0,'III Plan Rates'!$Z87*'V Consumer Factors'!$M$10,0)</f>
        <v>0</v>
      </c>
      <c r="X87" s="90">
        <f>IF(L87&gt;0,'III Plan Rates'!$Z87*'V Consumer Factors'!$M$11,0)</f>
        <v>0</v>
      </c>
      <c r="Y87" s="90">
        <f>IF(M87&gt;0,'III Plan Rates'!$Z87*'V Consumer Factors'!$M$12,0)</f>
        <v>0</v>
      </c>
      <c r="Z87" s="90">
        <f>IF(N87&gt;0,'III Plan Rates'!$Z87*'V Consumer Factors'!$M$13,0)</f>
        <v>0</v>
      </c>
      <c r="AA87" s="90">
        <f>IF(O87&gt;0,'III Plan Rates'!$Z87*'V Consumer Factors'!$M$14,0)</f>
        <v>0</v>
      </c>
      <c r="AB87" s="90">
        <f>IF(P87&gt;0,'III Plan Rates'!$Z87*'V Consumer Factors'!$M$15,0)</f>
        <v>0</v>
      </c>
      <c r="AC87" s="90">
        <f>IF(Q87&gt;0,'III Plan Rates'!$Z87*'V Consumer Factors'!$M$16,0)</f>
        <v>0</v>
      </c>
      <c r="AD87" s="90">
        <f t="shared" si="28"/>
        <v>0</v>
      </c>
      <c r="AE87" s="21"/>
      <c r="AF87" s="89">
        <f>IF(I87&gt;0,'III Plan Rates'!$AA87*'V Consumer Factors'!$N$8,0)</f>
        <v>0</v>
      </c>
      <c r="AG87" s="89">
        <f>IF(J87&gt;0,'III Plan Rates'!$AA87*'V Consumer Factors'!$N$9,0)</f>
        <v>0</v>
      </c>
      <c r="AH87" s="89">
        <f>IF(K87&gt;0,'III Plan Rates'!$AA87*'V Consumer Factors'!$N$10,0)</f>
        <v>0</v>
      </c>
      <c r="AI87" s="89">
        <f>IF(L87&gt;0,'III Plan Rates'!$AA87*'V Consumer Factors'!$N$11,0)</f>
        <v>0</v>
      </c>
      <c r="AJ87" s="89">
        <f>IF(M87&gt;0,'III Plan Rates'!$AA87*'V Consumer Factors'!$N$12,0)</f>
        <v>0</v>
      </c>
      <c r="AK87" s="89">
        <f>IF(N87&gt;0,'III Plan Rates'!$AA87*'V Consumer Factors'!$N$13,0)</f>
        <v>0</v>
      </c>
      <c r="AL87" s="89">
        <f>IF(O87&gt;0,'III Plan Rates'!$AA87*'V Consumer Factors'!$N$14,0)</f>
        <v>0</v>
      </c>
      <c r="AM87" s="89">
        <f>IF(P87&gt;0,'III Plan Rates'!$AA87*'V Consumer Factors'!$N$15,0)</f>
        <v>0</v>
      </c>
      <c r="AN87" s="89">
        <f>IF(Q87&gt;0,'III Plan Rates'!$AA87*'V Consumer Factors'!$N$16,0)</f>
        <v>0</v>
      </c>
      <c r="AO87" s="89">
        <f t="shared" si="29"/>
        <v>0</v>
      </c>
      <c r="AQ87" s="91">
        <f t="shared" si="18"/>
        <v>0</v>
      </c>
      <c r="AR87" s="91">
        <f t="shared" si="19"/>
        <v>0</v>
      </c>
      <c r="AS87" s="91">
        <f t="shared" si="20"/>
        <v>0</v>
      </c>
      <c r="AT87" s="91">
        <f t="shared" si="21"/>
        <v>0</v>
      </c>
      <c r="AU87" s="91">
        <f t="shared" si="22"/>
        <v>0</v>
      </c>
      <c r="AV87" s="91">
        <f t="shared" si="23"/>
        <v>0</v>
      </c>
      <c r="AW87" s="91">
        <f t="shared" si="24"/>
        <v>0</v>
      </c>
      <c r="AX87" s="91">
        <f t="shared" si="25"/>
        <v>0</v>
      </c>
      <c r="AY87" s="91">
        <f t="shared" si="26"/>
        <v>0</v>
      </c>
      <c r="AZ87" s="91">
        <f t="shared" si="27"/>
        <v>0</v>
      </c>
    </row>
    <row r="88" spans="1:52" x14ac:dyDescent="0.25">
      <c r="A88" s="50" t="s">
        <v>162</v>
      </c>
      <c r="B88" s="81">
        <f>'III Plan Rates'!B88</f>
        <v>0</v>
      </c>
      <c r="C88" s="80">
        <f>'III Plan Rates'!D88</f>
        <v>0</v>
      </c>
      <c r="D88" s="82">
        <f>'III Plan Rates'!E88</f>
        <v>0</v>
      </c>
      <c r="E88" s="81">
        <f>'III Plan Rates'!F88</f>
        <v>0</v>
      </c>
      <c r="F88" s="11">
        <f>'III Plan Rates'!G88</f>
        <v>0</v>
      </c>
      <c r="G88" s="11">
        <f>'III Plan Rates'!J88</f>
        <v>0</v>
      </c>
      <c r="H88" s="47"/>
      <c r="I88" s="327"/>
      <c r="J88" s="327"/>
      <c r="K88" s="327"/>
      <c r="L88" s="327"/>
      <c r="M88" s="327"/>
      <c r="N88" s="327"/>
      <c r="O88" s="327"/>
      <c r="P88" s="327"/>
      <c r="Q88" s="327"/>
      <c r="R88" s="79">
        <f t="shared" si="17"/>
        <v>0</v>
      </c>
      <c r="S88" s="28"/>
      <c r="T88" s="28"/>
      <c r="U88" s="90">
        <f>IF(I88&gt;0,'III Plan Rates'!$Z88*'V Consumer Factors'!$M$8,0)</f>
        <v>0</v>
      </c>
      <c r="V88" s="90">
        <f>IF(J88&gt;0,'III Plan Rates'!$Z88*'V Consumer Factors'!$M$9,0)</f>
        <v>0</v>
      </c>
      <c r="W88" s="90">
        <f>IF(K88&gt;0,'III Plan Rates'!$Z88*'V Consumer Factors'!$M$10,0)</f>
        <v>0</v>
      </c>
      <c r="X88" s="90">
        <f>IF(L88&gt;0,'III Plan Rates'!$Z88*'V Consumer Factors'!$M$11,0)</f>
        <v>0</v>
      </c>
      <c r="Y88" s="90">
        <f>IF(M88&gt;0,'III Plan Rates'!$Z88*'V Consumer Factors'!$M$12,0)</f>
        <v>0</v>
      </c>
      <c r="Z88" s="90">
        <f>IF(N88&gt;0,'III Plan Rates'!$Z88*'V Consumer Factors'!$M$13,0)</f>
        <v>0</v>
      </c>
      <c r="AA88" s="90">
        <f>IF(O88&gt;0,'III Plan Rates'!$Z88*'V Consumer Factors'!$M$14,0)</f>
        <v>0</v>
      </c>
      <c r="AB88" s="90">
        <f>IF(P88&gt;0,'III Plan Rates'!$Z88*'V Consumer Factors'!$M$15,0)</f>
        <v>0</v>
      </c>
      <c r="AC88" s="90">
        <f>IF(Q88&gt;0,'III Plan Rates'!$Z88*'V Consumer Factors'!$M$16,0)</f>
        <v>0</v>
      </c>
      <c r="AD88" s="90">
        <f t="shared" si="28"/>
        <v>0</v>
      </c>
      <c r="AE88" s="21"/>
      <c r="AF88" s="89">
        <f>IF(I88&gt;0,'III Plan Rates'!$AA88*'V Consumer Factors'!$N$8,0)</f>
        <v>0</v>
      </c>
      <c r="AG88" s="89">
        <f>IF(J88&gt;0,'III Plan Rates'!$AA88*'V Consumer Factors'!$N$9,0)</f>
        <v>0</v>
      </c>
      <c r="AH88" s="89">
        <f>IF(K88&gt;0,'III Plan Rates'!$AA88*'V Consumer Factors'!$N$10,0)</f>
        <v>0</v>
      </c>
      <c r="AI88" s="89">
        <f>IF(L88&gt;0,'III Plan Rates'!$AA88*'V Consumer Factors'!$N$11,0)</f>
        <v>0</v>
      </c>
      <c r="AJ88" s="89">
        <f>IF(M88&gt;0,'III Plan Rates'!$AA88*'V Consumer Factors'!$N$12,0)</f>
        <v>0</v>
      </c>
      <c r="AK88" s="89">
        <f>IF(N88&gt;0,'III Plan Rates'!$AA88*'V Consumer Factors'!$N$13,0)</f>
        <v>0</v>
      </c>
      <c r="AL88" s="89">
        <f>IF(O88&gt;0,'III Plan Rates'!$AA88*'V Consumer Factors'!$N$14,0)</f>
        <v>0</v>
      </c>
      <c r="AM88" s="89">
        <f>IF(P88&gt;0,'III Plan Rates'!$AA88*'V Consumer Factors'!$N$15,0)</f>
        <v>0</v>
      </c>
      <c r="AN88" s="89">
        <f>IF(Q88&gt;0,'III Plan Rates'!$AA88*'V Consumer Factors'!$N$16,0)</f>
        <v>0</v>
      </c>
      <c r="AO88" s="89">
        <f t="shared" si="29"/>
        <v>0</v>
      </c>
      <c r="AQ88" s="91">
        <f t="shared" si="18"/>
        <v>0</v>
      </c>
      <c r="AR88" s="91">
        <f t="shared" si="19"/>
        <v>0</v>
      </c>
      <c r="AS88" s="91">
        <f t="shared" si="20"/>
        <v>0</v>
      </c>
      <c r="AT88" s="91">
        <f t="shared" si="21"/>
        <v>0</v>
      </c>
      <c r="AU88" s="91">
        <f t="shared" si="22"/>
        <v>0</v>
      </c>
      <c r="AV88" s="91">
        <f t="shared" si="23"/>
        <v>0</v>
      </c>
      <c r="AW88" s="91">
        <f t="shared" si="24"/>
        <v>0</v>
      </c>
      <c r="AX88" s="91">
        <f t="shared" si="25"/>
        <v>0</v>
      </c>
      <c r="AY88" s="91">
        <f t="shared" si="26"/>
        <v>0</v>
      </c>
      <c r="AZ88" s="91">
        <f t="shared" si="27"/>
        <v>0</v>
      </c>
    </row>
    <row r="89" spans="1:52" x14ac:dyDescent="0.25">
      <c r="A89" s="50" t="s">
        <v>163</v>
      </c>
      <c r="B89" s="81">
        <f>'III Plan Rates'!B89</f>
        <v>0</v>
      </c>
      <c r="C89" s="80">
        <f>'III Plan Rates'!D89</f>
        <v>0</v>
      </c>
      <c r="D89" s="82">
        <f>'III Plan Rates'!E89</f>
        <v>0</v>
      </c>
      <c r="E89" s="81">
        <f>'III Plan Rates'!F89</f>
        <v>0</v>
      </c>
      <c r="F89" s="11">
        <f>'III Plan Rates'!G89</f>
        <v>0</v>
      </c>
      <c r="G89" s="11">
        <f>'III Plan Rates'!J89</f>
        <v>0</v>
      </c>
      <c r="H89" s="47"/>
      <c r="I89" s="327"/>
      <c r="J89" s="327"/>
      <c r="K89" s="327"/>
      <c r="L89" s="327"/>
      <c r="M89" s="327"/>
      <c r="N89" s="327"/>
      <c r="O89" s="327"/>
      <c r="P89" s="327"/>
      <c r="Q89" s="327"/>
      <c r="R89" s="79">
        <f t="shared" si="17"/>
        <v>0</v>
      </c>
      <c r="S89" s="28"/>
      <c r="T89" s="28"/>
      <c r="U89" s="90">
        <f>IF(I89&gt;0,'III Plan Rates'!$Z89*'V Consumer Factors'!$M$8,0)</f>
        <v>0</v>
      </c>
      <c r="V89" s="90">
        <f>IF(J89&gt;0,'III Plan Rates'!$Z89*'V Consumer Factors'!$M$9,0)</f>
        <v>0</v>
      </c>
      <c r="W89" s="90">
        <f>IF(K89&gt;0,'III Plan Rates'!$Z89*'V Consumer Factors'!$M$10,0)</f>
        <v>0</v>
      </c>
      <c r="X89" s="90">
        <f>IF(L89&gt;0,'III Plan Rates'!$Z89*'V Consumer Factors'!$M$11,0)</f>
        <v>0</v>
      </c>
      <c r="Y89" s="90">
        <f>IF(M89&gt;0,'III Plan Rates'!$Z89*'V Consumer Factors'!$M$12,0)</f>
        <v>0</v>
      </c>
      <c r="Z89" s="90">
        <f>IF(N89&gt;0,'III Plan Rates'!$Z89*'V Consumer Factors'!$M$13,0)</f>
        <v>0</v>
      </c>
      <c r="AA89" s="90">
        <f>IF(O89&gt;0,'III Plan Rates'!$Z89*'V Consumer Factors'!$M$14,0)</f>
        <v>0</v>
      </c>
      <c r="AB89" s="90">
        <f>IF(P89&gt;0,'III Plan Rates'!$Z89*'V Consumer Factors'!$M$15,0)</f>
        <v>0</v>
      </c>
      <c r="AC89" s="90">
        <f>IF(Q89&gt;0,'III Plan Rates'!$Z89*'V Consumer Factors'!$M$16,0)</f>
        <v>0</v>
      </c>
      <c r="AD89" s="90">
        <f t="shared" si="28"/>
        <v>0</v>
      </c>
      <c r="AE89" s="21"/>
      <c r="AF89" s="89">
        <f>IF(I89&gt;0,'III Plan Rates'!$AA89*'V Consumer Factors'!$N$8,0)</f>
        <v>0</v>
      </c>
      <c r="AG89" s="89">
        <f>IF(J89&gt;0,'III Plan Rates'!$AA89*'V Consumer Factors'!$N$9,0)</f>
        <v>0</v>
      </c>
      <c r="AH89" s="89">
        <f>IF(K89&gt;0,'III Plan Rates'!$AA89*'V Consumer Factors'!$N$10,0)</f>
        <v>0</v>
      </c>
      <c r="AI89" s="89">
        <f>IF(L89&gt;0,'III Plan Rates'!$AA89*'V Consumer Factors'!$N$11,0)</f>
        <v>0</v>
      </c>
      <c r="AJ89" s="89">
        <f>IF(M89&gt;0,'III Plan Rates'!$AA89*'V Consumer Factors'!$N$12,0)</f>
        <v>0</v>
      </c>
      <c r="AK89" s="89">
        <f>IF(N89&gt;0,'III Plan Rates'!$AA89*'V Consumer Factors'!$N$13,0)</f>
        <v>0</v>
      </c>
      <c r="AL89" s="89">
        <f>IF(O89&gt;0,'III Plan Rates'!$AA89*'V Consumer Factors'!$N$14,0)</f>
        <v>0</v>
      </c>
      <c r="AM89" s="89">
        <f>IF(P89&gt;0,'III Plan Rates'!$AA89*'V Consumer Factors'!$N$15,0)</f>
        <v>0</v>
      </c>
      <c r="AN89" s="89">
        <f>IF(Q89&gt;0,'III Plan Rates'!$AA89*'V Consumer Factors'!$N$16,0)</f>
        <v>0</v>
      </c>
      <c r="AO89" s="89">
        <f t="shared" si="29"/>
        <v>0</v>
      </c>
      <c r="AQ89" s="91">
        <f t="shared" si="18"/>
        <v>0</v>
      </c>
      <c r="AR89" s="91">
        <f t="shared" si="19"/>
        <v>0</v>
      </c>
      <c r="AS89" s="91">
        <f t="shared" si="20"/>
        <v>0</v>
      </c>
      <c r="AT89" s="91">
        <f t="shared" si="21"/>
        <v>0</v>
      </c>
      <c r="AU89" s="91">
        <f t="shared" si="22"/>
        <v>0</v>
      </c>
      <c r="AV89" s="91">
        <f t="shared" si="23"/>
        <v>0</v>
      </c>
      <c r="AW89" s="91">
        <f t="shared" si="24"/>
        <v>0</v>
      </c>
      <c r="AX89" s="91">
        <f t="shared" si="25"/>
        <v>0</v>
      </c>
      <c r="AY89" s="91">
        <f t="shared" si="26"/>
        <v>0</v>
      </c>
      <c r="AZ89" s="91">
        <f t="shared" si="27"/>
        <v>0</v>
      </c>
    </row>
    <row r="90" spans="1:52" x14ac:dyDescent="0.25">
      <c r="A90" s="50" t="s">
        <v>164</v>
      </c>
      <c r="B90" s="81">
        <f>'III Plan Rates'!B90</f>
        <v>0</v>
      </c>
      <c r="C90" s="80">
        <f>'III Plan Rates'!D90</f>
        <v>0</v>
      </c>
      <c r="D90" s="82">
        <f>'III Plan Rates'!E90</f>
        <v>0</v>
      </c>
      <c r="E90" s="81">
        <f>'III Plan Rates'!F90</f>
        <v>0</v>
      </c>
      <c r="F90" s="11">
        <f>'III Plan Rates'!G90</f>
        <v>0</v>
      </c>
      <c r="G90" s="11">
        <f>'III Plan Rates'!J90</f>
        <v>0</v>
      </c>
      <c r="H90" s="47"/>
      <c r="I90" s="327"/>
      <c r="J90" s="327"/>
      <c r="K90" s="327"/>
      <c r="L90" s="327"/>
      <c r="M90" s="327"/>
      <c r="N90" s="327"/>
      <c r="O90" s="327"/>
      <c r="P90" s="327"/>
      <c r="Q90" s="327"/>
      <c r="R90" s="79">
        <f t="shared" si="17"/>
        <v>0</v>
      </c>
      <c r="S90" s="28"/>
      <c r="T90" s="28"/>
      <c r="U90" s="90">
        <f>IF(I90&gt;0,'III Plan Rates'!$Z90*'V Consumer Factors'!$M$8,0)</f>
        <v>0</v>
      </c>
      <c r="V90" s="90">
        <f>IF(J90&gt;0,'III Plan Rates'!$Z90*'V Consumer Factors'!$M$9,0)</f>
        <v>0</v>
      </c>
      <c r="W90" s="90">
        <f>IF(K90&gt;0,'III Plan Rates'!$Z90*'V Consumer Factors'!$M$10,0)</f>
        <v>0</v>
      </c>
      <c r="X90" s="90">
        <f>IF(L90&gt;0,'III Plan Rates'!$Z90*'V Consumer Factors'!$M$11,0)</f>
        <v>0</v>
      </c>
      <c r="Y90" s="90">
        <f>IF(M90&gt;0,'III Plan Rates'!$Z90*'V Consumer Factors'!$M$12,0)</f>
        <v>0</v>
      </c>
      <c r="Z90" s="90">
        <f>IF(N90&gt;0,'III Plan Rates'!$Z90*'V Consumer Factors'!$M$13,0)</f>
        <v>0</v>
      </c>
      <c r="AA90" s="90">
        <f>IF(O90&gt;0,'III Plan Rates'!$Z90*'V Consumer Factors'!$M$14,0)</f>
        <v>0</v>
      </c>
      <c r="AB90" s="90">
        <f>IF(P90&gt;0,'III Plan Rates'!$Z90*'V Consumer Factors'!$M$15,0)</f>
        <v>0</v>
      </c>
      <c r="AC90" s="90">
        <f>IF(Q90&gt;0,'III Plan Rates'!$Z90*'V Consumer Factors'!$M$16,0)</f>
        <v>0</v>
      </c>
      <c r="AD90" s="90">
        <f t="shared" si="28"/>
        <v>0</v>
      </c>
      <c r="AE90" s="21"/>
      <c r="AF90" s="89">
        <f>IF(I90&gt;0,'III Plan Rates'!$AA90*'V Consumer Factors'!$N$8,0)</f>
        <v>0</v>
      </c>
      <c r="AG90" s="89">
        <f>IF(J90&gt;0,'III Plan Rates'!$AA90*'V Consumer Factors'!$N$9,0)</f>
        <v>0</v>
      </c>
      <c r="AH90" s="89">
        <f>IF(K90&gt;0,'III Plan Rates'!$AA90*'V Consumer Factors'!$N$10,0)</f>
        <v>0</v>
      </c>
      <c r="AI90" s="89">
        <f>IF(L90&gt;0,'III Plan Rates'!$AA90*'V Consumer Factors'!$N$11,0)</f>
        <v>0</v>
      </c>
      <c r="AJ90" s="89">
        <f>IF(M90&gt;0,'III Plan Rates'!$AA90*'V Consumer Factors'!$N$12,0)</f>
        <v>0</v>
      </c>
      <c r="AK90" s="89">
        <f>IF(N90&gt;0,'III Plan Rates'!$AA90*'V Consumer Factors'!$N$13,0)</f>
        <v>0</v>
      </c>
      <c r="AL90" s="89">
        <f>IF(O90&gt;0,'III Plan Rates'!$AA90*'V Consumer Factors'!$N$14,0)</f>
        <v>0</v>
      </c>
      <c r="AM90" s="89">
        <f>IF(P90&gt;0,'III Plan Rates'!$AA90*'V Consumer Factors'!$N$15,0)</f>
        <v>0</v>
      </c>
      <c r="AN90" s="89">
        <f>IF(Q90&gt;0,'III Plan Rates'!$AA90*'V Consumer Factors'!$N$16,0)</f>
        <v>0</v>
      </c>
      <c r="AO90" s="89">
        <f t="shared" si="29"/>
        <v>0</v>
      </c>
      <c r="AQ90" s="91">
        <f t="shared" si="18"/>
        <v>0</v>
      </c>
      <c r="AR90" s="91">
        <f t="shared" si="19"/>
        <v>0</v>
      </c>
      <c r="AS90" s="91">
        <f t="shared" si="20"/>
        <v>0</v>
      </c>
      <c r="AT90" s="91">
        <f t="shared" si="21"/>
        <v>0</v>
      </c>
      <c r="AU90" s="91">
        <f t="shared" si="22"/>
        <v>0</v>
      </c>
      <c r="AV90" s="91">
        <f t="shared" si="23"/>
        <v>0</v>
      </c>
      <c r="AW90" s="91">
        <f t="shared" si="24"/>
        <v>0</v>
      </c>
      <c r="AX90" s="91">
        <f t="shared" si="25"/>
        <v>0</v>
      </c>
      <c r="AY90" s="91">
        <f t="shared" si="26"/>
        <v>0</v>
      </c>
      <c r="AZ90" s="91">
        <f t="shared" si="27"/>
        <v>0</v>
      </c>
    </row>
    <row r="91" spans="1:52" x14ac:dyDescent="0.25">
      <c r="A91" s="50" t="s">
        <v>165</v>
      </c>
      <c r="B91" s="81">
        <f>'III Plan Rates'!B91</f>
        <v>0</v>
      </c>
      <c r="C91" s="80">
        <f>'III Plan Rates'!D91</f>
        <v>0</v>
      </c>
      <c r="D91" s="82">
        <f>'III Plan Rates'!E91</f>
        <v>0</v>
      </c>
      <c r="E91" s="81">
        <f>'III Plan Rates'!F91</f>
        <v>0</v>
      </c>
      <c r="F91" s="11">
        <f>'III Plan Rates'!G91</f>
        <v>0</v>
      </c>
      <c r="G91" s="11">
        <f>'III Plan Rates'!J91</f>
        <v>0</v>
      </c>
      <c r="H91" s="47"/>
      <c r="I91" s="327"/>
      <c r="J91" s="327"/>
      <c r="K91" s="327"/>
      <c r="L91" s="327"/>
      <c r="M91" s="327"/>
      <c r="N91" s="327"/>
      <c r="O91" s="327"/>
      <c r="P91" s="327"/>
      <c r="Q91" s="327"/>
      <c r="R91" s="79">
        <f t="shared" si="17"/>
        <v>0</v>
      </c>
      <c r="S91" s="28"/>
      <c r="T91" s="28"/>
      <c r="U91" s="90">
        <f>IF(I91&gt;0,'III Plan Rates'!$Z91*'V Consumer Factors'!$M$8,0)</f>
        <v>0</v>
      </c>
      <c r="V91" s="90">
        <f>IF(J91&gt;0,'III Plan Rates'!$Z91*'V Consumer Factors'!$M$9,0)</f>
        <v>0</v>
      </c>
      <c r="W91" s="90">
        <f>IF(K91&gt;0,'III Plan Rates'!$Z91*'V Consumer Factors'!$M$10,0)</f>
        <v>0</v>
      </c>
      <c r="X91" s="90">
        <f>IF(L91&gt;0,'III Plan Rates'!$Z91*'V Consumer Factors'!$M$11,0)</f>
        <v>0</v>
      </c>
      <c r="Y91" s="90">
        <f>IF(M91&gt;0,'III Plan Rates'!$Z91*'V Consumer Factors'!$M$12,0)</f>
        <v>0</v>
      </c>
      <c r="Z91" s="90">
        <f>IF(N91&gt;0,'III Plan Rates'!$Z91*'V Consumer Factors'!$M$13,0)</f>
        <v>0</v>
      </c>
      <c r="AA91" s="90">
        <f>IF(O91&gt;0,'III Plan Rates'!$Z91*'V Consumer Factors'!$M$14,0)</f>
        <v>0</v>
      </c>
      <c r="AB91" s="90">
        <f>IF(P91&gt;0,'III Plan Rates'!$Z91*'V Consumer Factors'!$M$15,0)</f>
        <v>0</v>
      </c>
      <c r="AC91" s="90">
        <f>IF(Q91&gt;0,'III Plan Rates'!$Z91*'V Consumer Factors'!$M$16,0)</f>
        <v>0</v>
      </c>
      <c r="AD91" s="90">
        <f t="shared" si="28"/>
        <v>0</v>
      </c>
      <c r="AE91" s="21"/>
      <c r="AF91" s="89">
        <f>IF(I91&gt;0,'III Plan Rates'!$AA91*'V Consumer Factors'!$N$8,0)</f>
        <v>0</v>
      </c>
      <c r="AG91" s="89">
        <f>IF(J91&gt;0,'III Plan Rates'!$AA91*'V Consumer Factors'!$N$9,0)</f>
        <v>0</v>
      </c>
      <c r="AH91" s="89">
        <f>IF(K91&gt;0,'III Plan Rates'!$AA91*'V Consumer Factors'!$N$10,0)</f>
        <v>0</v>
      </c>
      <c r="AI91" s="89">
        <f>IF(L91&gt;0,'III Plan Rates'!$AA91*'V Consumer Factors'!$N$11,0)</f>
        <v>0</v>
      </c>
      <c r="AJ91" s="89">
        <f>IF(M91&gt;0,'III Plan Rates'!$AA91*'V Consumer Factors'!$N$12,0)</f>
        <v>0</v>
      </c>
      <c r="AK91" s="89">
        <f>IF(N91&gt;0,'III Plan Rates'!$AA91*'V Consumer Factors'!$N$13,0)</f>
        <v>0</v>
      </c>
      <c r="AL91" s="89">
        <f>IF(O91&gt;0,'III Plan Rates'!$AA91*'V Consumer Factors'!$N$14,0)</f>
        <v>0</v>
      </c>
      <c r="AM91" s="89">
        <f>IF(P91&gt;0,'III Plan Rates'!$AA91*'V Consumer Factors'!$N$15,0)</f>
        <v>0</v>
      </c>
      <c r="AN91" s="89">
        <f>IF(Q91&gt;0,'III Plan Rates'!$AA91*'V Consumer Factors'!$N$16,0)</f>
        <v>0</v>
      </c>
      <c r="AO91" s="89">
        <f t="shared" si="29"/>
        <v>0</v>
      </c>
      <c r="AQ91" s="91">
        <f t="shared" si="18"/>
        <v>0</v>
      </c>
      <c r="AR91" s="91">
        <f t="shared" si="19"/>
        <v>0</v>
      </c>
      <c r="AS91" s="91">
        <f t="shared" si="20"/>
        <v>0</v>
      </c>
      <c r="AT91" s="91">
        <f t="shared" si="21"/>
        <v>0</v>
      </c>
      <c r="AU91" s="91">
        <f t="shared" si="22"/>
        <v>0</v>
      </c>
      <c r="AV91" s="91">
        <f t="shared" si="23"/>
        <v>0</v>
      </c>
      <c r="AW91" s="91">
        <f t="shared" si="24"/>
        <v>0</v>
      </c>
      <c r="AX91" s="91">
        <f t="shared" si="25"/>
        <v>0</v>
      </c>
      <c r="AY91" s="91">
        <f t="shared" si="26"/>
        <v>0</v>
      </c>
      <c r="AZ91" s="91">
        <f t="shared" si="27"/>
        <v>0</v>
      </c>
    </row>
    <row r="92" spans="1:52" x14ac:dyDescent="0.25">
      <c r="A92" s="50" t="s">
        <v>166</v>
      </c>
      <c r="B92" s="81">
        <f>'III Plan Rates'!B92</f>
        <v>0</v>
      </c>
      <c r="C92" s="80">
        <f>'III Plan Rates'!D92</f>
        <v>0</v>
      </c>
      <c r="D92" s="82">
        <f>'III Plan Rates'!E92</f>
        <v>0</v>
      </c>
      <c r="E92" s="81">
        <f>'III Plan Rates'!F92</f>
        <v>0</v>
      </c>
      <c r="F92" s="11">
        <f>'III Plan Rates'!G92</f>
        <v>0</v>
      </c>
      <c r="G92" s="11">
        <f>'III Plan Rates'!J92</f>
        <v>0</v>
      </c>
      <c r="H92" s="47"/>
      <c r="I92" s="327"/>
      <c r="J92" s="327"/>
      <c r="K92" s="327"/>
      <c r="L92" s="327"/>
      <c r="M92" s="327"/>
      <c r="N92" s="327"/>
      <c r="O92" s="327"/>
      <c r="P92" s="327"/>
      <c r="Q92" s="327"/>
      <c r="R92" s="79">
        <f t="shared" si="17"/>
        <v>0</v>
      </c>
      <c r="S92" s="28"/>
      <c r="T92" s="28"/>
      <c r="U92" s="90">
        <f>IF(I92&gt;0,'III Plan Rates'!$Z92*'V Consumer Factors'!$M$8,0)</f>
        <v>0</v>
      </c>
      <c r="V92" s="90">
        <f>IF(J92&gt;0,'III Plan Rates'!$Z92*'V Consumer Factors'!$M$9,0)</f>
        <v>0</v>
      </c>
      <c r="W92" s="90">
        <f>IF(K92&gt;0,'III Plan Rates'!$Z92*'V Consumer Factors'!$M$10,0)</f>
        <v>0</v>
      </c>
      <c r="X92" s="90">
        <f>IF(L92&gt;0,'III Plan Rates'!$Z92*'V Consumer Factors'!$M$11,0)</f>
        <v>0</v>
      </c>
      <c r="Y92" s="90">
        <f>IF(M92&gt;0,'III Plan Rates'!$Z92*'V Consumer Factors'!$M$12,0)</f>
        <v>0</v>
      </c>
      <c r="Z92" s="90">
        <f>IF(N92&gt;0,'III Plan Rates'!$Z92*'V Consumer Factors'!$M$13,0)</f>
        <v>0</v>
      </c>
      <c r="AA92" s="90">
        <f>IF(O92&gt;0,'III Plan Rates'!$Z92*'V Consumer Factors'!$M$14,0)</f>
        <v>0</v>
      </c>
      <c r="AB92" s="90">
        <f>IF(P92&gt;0,'III Plan Rates'!$Z92*'V Consumer Factors'!$M$15,0)</f>
        <v>0</v>
      </c>
      <c r="AC92" s="90">
        <f>IF(Q92&gt;0,'III Plan Rates'!$Z92*'V Consumer Factors'!$M$16,0)</f>
        <v>0</v>
      </c>
      <c r="AD92" s="90">
        <f t="shared" si="28"/>
        <v>0</v>
      </c>
      <c r="AE92" s="21"/>
      <c r="AF92" s="89">
        <f>IF(I92&gt;0,'III Plan Rates'!$AA92*'V Consumer Factors'!$N$8,0)</f>
        <v>0</v>
      </c>
      <c r="AG92" s="89">
        <f>IF(J92&gt;0,'III Plan Rates'!$AA92*'V Consumer Factors'!$N$9,0)</f>
        <v>0</v>
      </c>
      <c r="AH92" s="89">
        <f>IF(K92&gt;0,'III Plan Rates'!$AA92*'V Consumer Factors'!$N$10,0)</f>
        <v>0</v>
      </c>
      <c r="AI92" s="89">
        <f>IF(L92&gt;0,'III Plan Rates'!$AA92*'V Consumer Factors'!$N$11,0)</f>
        <v>0</v>
      </c>
      <c r="AJ92" s="89">
        <f>IF(M92&gt;0,'III Plan Rates'!$AA92*'V Consumer Factors'!$N$12,0)</f>
        <v>0</v>
      </c>
      <c r="AK92" s="89">
        <f>IF(N92&gt;0,'III Plan Rates'!$AA92*'V Consumer Factors'!$N$13,0)</f>
        <v>0</v>
      </c>
      <c r="AL92" s="89">
        <f>IF(O92&gt;0,'III Plan Rates'!$AA92*'V Consumer Factors'!$N$14,0)</f>
        <v>0</v>
      </c>
      <c r="AM92" s="89">
        <f>IF(P92&gt;0,'III Plan Rates'!$AA92*'V Consumer Factors'!$N$15,0)</f>
        <v>0</v>
      </c>
      <c r="AN92" s="89">
        <f>IF(Q92&gt;0,'III Plan Rates'!$AA92*'V Consumer Factors'!$N$16,0)</f>
        <v>0</v>
      </c>
      <c r="AO92" s="89">
        <f t="shared" si="29"/>
        <v>0</v>
      </c>
      <c r="AQ92" s="91">
        <f t="shared" si="18"/>
        <v>0</v>
      </c>
      <c r="AR92" s="91">
        <f t="shared" si="19"/>
        <v>0</v>
      </c>
      <c r="AS92" s="91">
        <f t="shared" si="20"/>
        <v>0</v>
      </c>
      <c r="AT92" s="91">
        <f t="shared" si="21"/>
        <v>0</v>
      </c>
      <c r="AU92" s="91">
        <f t="shared" si="22"/>
        <v>0</v>
      </c>
      <c r="AV92" s="91">
        <f t="shared" si="23"/>
        <v>0</v>
      </c>
      <c r="AW92" s="91">
        <f t="shared" si="24"/>
        <v>0</v>
      </c>
      <c r="AX92" s="91">
        <f t="shared" si="25"/>
        <v>0</v>
      </c>
      <c r="AY92" s="91">
        <f t="shared" si="26"/>
        <v>0</v>
      </c>
      <c r="AZ92" s="91">
        <f t="shared" si="27"/>
        <v>0</v>
      </c>
    </row>
    <row r="93" spans="1:52" x14ac:dyDescent="0.25">
      <c r="A93" s="50" t="s">
        <v>167</v>
      </c>
      <c r="B93" s="81">
        <f>'III Plan Rates'!B93</f>
        <v>0</v>
      </c>
      <c r="C93" s="80">
        <f>'III Plan Rates'!D93</f>
        <v>0</v>
      </c>
      <c r="D93" s="82">
        <f>'III Plan Rates'!E93</f>
        <v>0</v>
      </c>
      <c r="E93" s="81">
        <f>'III Plan Rates'!F93</f>
        <v>0</v>
      </c>
      <c r="F93" s="11">
        <f>'III Plan Rates'!G93</f>
        <v>0</v>
      </c>
      <c r="G93" s="11">
        <f>'III Plan Rates'!J93</f>
        <v>0</v>
      </c>
      <c r="H93" s="47"/>
      <c r="I93" s="327"/>
      <c r="J93" s="327"/>
      <c r="K93" s="327"/>
      <c r="L93" s="327"/>
      <c r="M93" s="327"/>
      <c r="N93" s="327"/>
      <c r="O93" s="327"/>
      <c r="P93" s="327"/>
      <c r="Q93" s="327"/>
      <c r="R93" s="79">
        <f t="shared" si="17"/>
        <v>0</v>
      </c>
      <c r="S93" s="28"/>
      <c r="T93" s="28"/>
      <c r="U93" s="90">
        <f>IF(I93&gt;0,'III Plan Rates'!$Z93*'V Consumer Factors'!$M$8,0)</f>
        <v>0</v>
      </c>
      <c r="V93" s="90">
        <f>IF(J93&gt;0,'III Plan Rates'!$Z93*'V Consumer Factors'!$M$9,0)</f>
        <v>0</v>
      </c>
      <c r="W93" s="90">
        <f>IF(K93&gt;0,'III Plan Rates'!$Z93*'V Consumer Factors'!$M$10,0)</f>
        <v>0</v>
      </c>
      <c r="X93" s="90">
        <f>IF(L93&gt;0,'III Plan Rates'!$Z93*'V Consumer Factors'!$M$11,0)</f>
        <v>0</v>
      </c>
      <c r="Y93" s="90">
        <f>IF(M93&gt;0,'III Plan Rates'!$Z93*'V Consumer Factors'!$M$12,0)</f>
        <v>0</v>
      </c>
      <c r="Z93" s="90">
        <f>IF(N93&gt;0,'III Plan Rates'!$Z93*'V Consumer Factors'!$M$13,0)</f>
        <v>0</v>
      </c>
      <c r="AA93" s="90">
        <f>IF(O93&gt;0,'III Plan Rates'!$Z93*'V Consumer Factors'!$M$14,0)</f>
        <v>0</v>
      </c>
      <c r="AB93" s="90">
        <f>IF(P93&gt;0,'III Plan Rates'!$Z93*'V Consumer Factors'!$M$15,0)</f>
        <v>0</v>
      </c>
      <c r="AC93" s="90">
        <f>IF(Q93&gt;0,'III Plan Rates'!$Z93*'V Consumer Factors'!$M$16,0)</f>
        <v>0</v>
      </c>
      <c r="AD93" s="90">
        <f t="shared" si="28"/>
        <v>0</v>
      </c>
      <c r="AE93" s="21"/>
      <c r="AF93" s="89">
        <f>IF(I93&gt;0,'III Plan Rates'!$AA93*'V Consumer Factors'!$N$8,0)</f>
        <v>0</v>
      </c>
      <c r="AG93" s="89">
        <f>IF(J93&gt;0,'III Plan Rates'!$AA93*'V Consumer Factors'!$N$9,0)</f>
        <v>0</v>
      </c>
      <c r="AH93" s="89">
        <f>IF(K93&gt;0,'III Plan Rates'!$AA93*'V Consumer Factors'!$N$10,0)</f>
        <v>0</v>
      </c>
      <c r="AI93" s="89">
        <f>IF(L93&gt;0,'III Plan Rates'!$AA93*'V Consumer Factors'!$N$11,0)</f>
        <v>0</v>
      </c>
      <c r="AJ93" s="89">
        <f>IF(M93&gt;0,'III Plan Rates'!$AA93*'V Consumer Factors'!$N$12,0)</f>
        <v>0</v>
      </c>
      <c r="AK93" s="89">
        <f>IF(N93&gt;0,'III Plan Rates'!$AA93*'V Consumer Factors'!$N$13,0)</f>
        <v>0</v>
      </c>
      <c r="AL93" s="89">
        <f>IF(O93&gt;0,'III Plan Rates'!$AA93*'V Consumer Factors'!$N$14,0)</f>
        <v>0</v>
      </c>
      <c r="AM93" s="89">
        <f>IF(P93&gt;0,'III Plan Rates'!$AA93*'V Consumer Factors'!$N$15,0)</f>
        <v>0</v>
      </c>
      <c r="AN93" s="89">
        <f>IF(Q93&gt;0,'III Plan Rates'!$AA93*'V Consumer Factors'!$N$16,0)</f>
        <v>0</v>
      </c>
      <c r="AO93" s="89">
        <f t="shared" si="29"/>
        <v>0</v>
      </c>
      <c r="AQ93" s="91">
        <f t="shared" si="18"/>
        <v>0</v>
      </c>
      <c r="AR93" s="91">
        <f t="shared" si="19"/>
        <v>0</v>
      </c>
      <c r="AS93" s="91">
        <f t="shared" si="20"/>
        <v>0</v>
      </c>
      <c r="AT93" s="91">
        <f t="shared" si="21"/>
        <v>0</v>
      </c>
      <c r="AU93" s="91">
        <f t="shared" si="22"/>
        <v>0</v>
      </c>
      <c r="AV93" s="91">
        <f t="shared" si="23"/>
        <v>0</v>
      </c>
      <c r="AW93" s="91">
        <f t="shared" si="24"/>
        <v>0</v>
      </c>
      <c r="AX93" s="91">
        <f t="shared" si="25"/>
        <v>0</v>
      </c>
      <c r="AY93" s="91">
        <f t="shared" si="26"/>
        <v>0</v>
      </c>
      <c r="AZ93" s="91">
        <f t="shared" si="27"/>
        <v>0</v>
      </c>
    </row>
    <row r="94" spans="1:52" x14ac:dyDescent="0.25">
      <c r="A94" s="50" t="s">
        <v>168</v>
      </c>
      <c r="B94" s="81">
        <f>'III Plan Rates'!B94</f>
        <v>0</v>
      </c>
      <c r="C94" s="80">
        <f>'III Plan Rates'!D94</f>
        <v>0</v>
      </c>
      <c r="D94" s="82">
        <f>'III Plan Rates'!E94</f>
        <v>0</v>
      </c>
      <c r="E94" s="81">
        <f>'III Plan Rates'!F94</f>
        <v>0</v>
      </c>
      <c r="F94" s="11">
        <f>'III Plan Rates'!G94</f>
        <v>0</v>
      </c>
      <c r="G94" s="11">
        <f>'III Plan Rates'!J94</f>
        <v>0</v>
      </c>
      <c r="H94" s="47"/>
      <c r="I94" s="327"/>
      <c r="J94" s="327"/>
      <c r="K94" s="327"/>
      <c r="L94" s="327"/>
      <c r="M94" s="327"/>
      <c r="N94" s="327"/>
      <c r="O94" s="327"/>
      <c r="P94" s="327"/>
      <c r="Q94" s="327"/>
      <c r="R94" s="79">
        <f t="shared" si="17"/>
        <v>0</v>
      </c>
      <c r="S94" s="28"/>
      <c r="T94" s="28"/>
      <c r="U94" s="90">
        <f>IF(I94&gt;0,'III Plan Rates'!$Z94*'V Consumer Factors'!$M$8,0)</f>
        <v>0</v>
      </c>
      <c r="V94" s="90">
        <f>IF(J94&gt;0,'III Plan Rates'!$Z94*'V Consumer Factors'!$M$9,0)</f>
        <v>0</v>
      </c>
      <c r="W94" s="90">
        <f>IF(K94&gt;0,'III Plan Rates'!$Z94*'V Consumer Factors'!$M$10,0)</f>
        <v>0</v>
      </c>
      <c r="X94" s="90">
        <f>IF(L94&gt;0,'III Plan Rates'!$Z94*'V Consumer Factors'!$M$11,0)</f>
        <v>0</v>
      </c>
      <c r="Y94" s="90">
        <f>IF(M94&gt;0,'III Plan Rates'!$Z94*'V Consumer Factors'!$M$12,0)</f>
        <v>0</v>
      </c>
      <c r="Z94" s="90">
        <f>IF(N94&gt;0,'III Plan Rates'!$Z94*'V Consumer Factors'!$M$13,0)</f>
        <v>0</v>
      </c>
      <c r="AA94" s="90">
        <f>IF(O94&gt;0,'III Plan Rates'!$Z94*'V Consumer Factors'!$M$14,0)</f>
        <v>0</v>
      </c>
      <c r="AB94" s="90">
        <f>IF(P94&gt;0,'III Plan Rates'!$Z94*'V Consumer Factors'!$M$15,0)</f>
        <v>0</v>
      </c>
      <c r="AC94" s="90">
        <f>IF(Q94&gt;0,'III Plan Rates'!$Z94*'V Consumer Factors'!$M$16,0)</f>
        <v>0</v>
      </c>
      <c r="AD94" s="90">
        <f t="shared" si="28"/>
        <v>0</v>
      </c>
      <c r="AE94" s="21"/>
      <c r="AF94" s="89">
        <f>IF(I94&gt;0,'III Plan Rates'!$AA94*'V Consumer Factors'!$N$8,0)</f>
        <v>0</v>
      </c>
      <c r="AG94" s="89">
        <f>IF(J94&gt;0,'III Plan Rates'!$AA94*'V Consumer Factors'!$N$9,0)</f>
        <v>0</v>
      </c>
      <c r="AH94" s="89">
        <f>IF(K94&gt;0,'III Plan Rates'!$AA94*'V Consumer Factors'!$N$10,0)</f>
        <v>0</v>
      </c>
      <c r="AI94" s="89">
        <f>IF(L94&gt;0,'III Plan Rates'!$AA94*'V Consumer Factors'!$N$11,0)</f>
        <v>0</v>
      </c>
      <c r="AJ94" s="89">
        <f>IF(M94&gt;0,'III Plan Rates'!$AA94*'V Consumer Factors'!$N$12,0)</f>
        <v>0</v>
      </c>
      <c r="AK94" s="89">
        <f>IF(N94&gt;0,'III Plan Rates'!$AA94*'V Consumer Factors'!$N$13,0)</f>
        <v>0</v>
      </c>
      <c r="AL94" s="89">
        <f>IF(O94&gt;0,'III Plan Rates'!$AA94*'V Consumer Factors'!$N$14,0)</f>
        <v>0</v>
      </c>
      <c r="AM94" s="89">
        <f>IF(P94&gt;0,'III Plan Rates'!$AA94*'V Consumer Factors'!$N$15,0)</f>
        <v>0</v>
      </c>
      <c r="AN94" s="89">
        <f>IF(Q94&gt;0,'III Plan Rates'!$AA94*'V Consumer Factors'!$N$16,0)</f>
        <v>0</v>
      </c>
      <c r="AO94" s="89">
        <f t="shared" si="29"/>
        <v>0</v>
      </c>
      <c r="AQ94" s="91">
        <f t="shared" si="18"/>
        <v>0</v>
      </c>
      <c r="AR94" s="91">
        <f t="shared" si="19"/>
        <v>0</v>
      </c>
      <c r="AS94" s="91">
        <f t="shared" si="20"/>
        <v>0</v>
      </c>
      <c r="AT94" s="91">
        <f t="shared" si="21"/>
        <v>0</v>
      </c>
      <c r="AU94" s="91">
        <f t="shared" si="22"/>
        <v>0</v>
      </c>
      <c r="AV94" s="91">
        <f t="shared" si="23"/>
        <v>0</v>
      </c>
      <c r="AW94" s="91">
        <f t="shared" si="24"/>
        <v>0</v>
      </c>
      <c r="AX94" s="91">
        <f t="shared" si="25"/>
        <v>0</v>
      </c>
      <c r="AY94" s="91">
        <f t="shared" si="26"/>
        <v>0</v>
      </c>
      <c r="AZ94" s="91">
        <f t="shared" si="27"/>
        <v>0</v>
      </c>
    </row>
    <row r="95" spans="1:52" x14ac:dyDescent="0.25">
      <c r="A95" s="50" t="s">
        <v>169</v>
      </c>
      <c r="B95" s="81">
        <f>'III Plan Rates'!B95</f>
        <v>0</v>
      </c>
      <c r="C95" s="80">
        <f>'III Plan Rates'!D95</f>
        <v>0</v>
      </c>
      <c r="D95" s="82">
        <f>'III Plan Rates'!E95</f>
        <v>0</v>
      </c>
      <c r="E95" s="81">
        <f>'III Plan Rates'!F95</f>
        <v>0</v>
      </c>
      <c r="F95" s="11">
        <f>'III Plan Rates'!G95</f>
        <v>0</v>
      </c>
      <c r="G95" s="11">
        <f>'III Plan Rates'!J95</f>
        <v>0</v>
      </c>
      <c r="H95" s="47"/>
      <c r="I95" s="327"/>
      <c r="J95" s="327"/>
      <c r="K95" s="327"/>
      <c r="L95" s="327"/>
      <c r="M95" s="327"/>
      <c r="N95" s="327"/>
      <c r="O95" s="327"/>
      <c r="P95" s="327"/>
      <c r="Q95" s="327"/>
      <c r="R95" s="79">
        <f t="shared" si="17"/>
        <v>0</v>
      </c>
      <c r="S95" s="28"/>
      <c r="T95" s="28"/>
      <c r="U95" s="90">
        <f>IF(I95&gt;0,'III Plan Rates'!$Z95*'V Consumer Factors'!$M$8,0)</f>
        <v>0</v>
      </c>
      <c r="V95" s="90">
        <f>IF(J95&gt;0,'III Plan Rates'!$Z95*'V Consumer Factors'!$M$9,0)</f>
        <v>0</v>
      </c>
      <c r="W95" s="90">
        <f>IF(K95&gt;0,'III Plan Rates'!$Z95*'V Consumer Factors'!$M$10,0)</f>
        <v>0</v>
      </c>
      <c r="X95" s="90">
        <f>IF(L95&gt;0,'III Plan Rates'!$Z95*'V Consumer Factors'!$M$11,0)</f>
        <v>0</v>
      </c>
      <c r="Y95" s="90">
        <f>IF(M95&gt;0,'III Plan Rates'!$Z95*'V Consumer Factors'!$M$12,0)</f>
        <v>0</v>
      </c>
      <c r="Z95" s="90">
        <f>IF(N95&gt;0,'III Plan Rates'!$Z95*'V Consumer Factors'!$M$13,0)</f>
        <v>0</v>
      </c>
      <c r="AA95" s="90">
        <f>IF(O95&gt;0,'III Plan Rates'!$Z95*'V Consumer Factors'!$M$14,0)</f>
        <v>0</v>
      </c>
      <c r="AB95" s="90">
        <f>IF(P95&gt;0,'III Plan Rates'!$Z95*'V Consumer Factors'!$M$15,0)</f>
        <v>0</v>
      </c>
      <c r="AC95" s="90">
        <f>IF(Q95&gt;0,'III Plan Rates'!$Z95*'V Consumer Factors'!$M$16,0)</f>
        <v>0</v>
      </c>
      <c r="AD95" s="90">
        <f t="shared" si="28"/>
        <v>0</v>
      </c>
      <c r="AE95" s="21"/>
      <c r="AF95" s="89">
        <f>IF(I95&gt;0,'III Plan Rates'!$AA95*'V Consumer Factors'!$N$8,0)</f>
        <v>0</v>
      </c>
      <c r="AG95" s="89">
        <f>IF(J95&gt;0,'III Plan Rates'!$AA95*'V Consumer Factors'!$N$9,0)</f>
        <v>0</v>
      </c>
      <c r="AH95" s="89">
        <f>IF(K95&gt;0,'III Plan Rates'!$AA95*'V Consumer Factors'!$N$10,0)</f>
        <v>0</v>
      </c>
      <c r="AI95" s="89">
        <f>IF(L95&gt;0,'III Plan Rates'!$AA95*'V Consumer Factors'!$N$11,0)</f>
        <v>0</v>
      </c>
      <c r="AJ95" s="89">
        <f>IF(M95&gt;0,'III Plan Rates'!$AA95*'V Consumer Factors'!$N$12,0)</f>
        <v>0</v>
      </c>
      <c r="AK95" s="89">
        <f>IF(N95&gt;0,'III Plan Rates'!$AA95*'V Consumer Factors'!$N$13,0)</f>
        <v>0</v>
      </c>
      <c r="AL95" s="89">
        <f>IF(O95&gt;0,'III Plan Rates'!$AA95*'V Consumer Factors'!$N$14,0)</f>
        <v>0</v>
      </c>
      <c r="AM95" s="89">
        <f>IF(P95&gt;0,'III Plan Rates'!$AA95*'V Consumer Factors'!$N$15,0)</f>
        <v>0</v>
      </c>
      <c r="AN95" s="89">
        <f>IF(Q95&gt;0,'III Plan Rates'!$AA95*'V Consumer Factors'!$N$16,0)</f>
        <v>0</v>
      </c>
      <c r="AO95" s="89">
        <f t="shared" si="29"/>
        <v>0</v>
      </c>
      <c r="AQ95" s="91">
        <f t="shared" si="18"/>
        <v>0</v>
      </c>
      <c r="AR95" s="91">
        <f t="shared" si="19"/>
        <v>0</v>
      </c>
      <c r="AS95" s="91">
        <f t="shared" si="20"/>
        <v>0</v>
      </c>
      <c r="AT95" s="91">
        <f t="shared" si="21"/>
        <v>0</v>
      </c>
      <c r="AU95" s="91">
        <f t="shared" si="22"/>
        <v>0</v>
      </c>
      <c r="AV95" s="91">
        <f t="shared" si="23"/>
        <v>0</v>
      </c>
      <c r="AW95" s="91">
        <f t="shared" si="24"/>
        <v>0</v>
      </c>
      <c r="AX95" s="91">
        <f t="shared" si="25"/>
        <v>0</v>
      </c>
      <c r="AY95" s="91">
        <f t="shared" si="26"/>
        <v>0</v>
      </c>
      <c r="AZ95" s="91">
        <f t="shared" si="27"/>
        <v>0</v>
      </c>
    </row>
    <row r="96" spans="1:52" x14ac:dyDescent="0.25">
      <c r="A96" s="50" t="s">
        <v>170</v>
      </c>
      <c r="B96" s="81">
        <f>'III Plan Rates'!B96</f>
        <v>0</v>
      </c>
      <c r="C96" s="80">
        <f>'III Plan Rates'!D96</f>
        <v>0</v>
      </c>
      <c r="D96" s="82">
        <f>'III Plan Rates'!E96</f>
        <v>0</v>
      </c>
      <c r="E96" s="81">
        <f>'III Plan Rates'!F96</f>
        <v>0</v>
      </c>
      <c r="F96" s="11">
        <f>'III Plan Rates'!G96</f>
        <v>0</v>
      </c>
      <c r="G96" s="11">
        <f>'III Plan Rates'!J96</f>
        <v>0</v>
      </c>
      <c r="H96" s="47"/>
      <c r="I96" s="327"/>
      <c r="J96" s="327"/>
      <c r="K96" s="327"/>
      <c r="L96" s="327"/>
      <c r="M96" s="327"/>
      <c r="N96" s="327"/>
      <c r="O96" s="327"/>
      <c r="P96" s="327"/>
      <c r="Q96" s="327"/>
      <c r="R96" s="79">
        <f t="shared" si="17"/>
        <v>0</v>
      </c>
      <c r="S96" s="28"/>
      <c r="T96" s="28"/>
      <c r="U96" s="90">
        <f>IF(I96&gt;0,'III Plan Rates'!$Z96*'V Consumer Factors'!$M$8,0)</f>
        <v>0</v>
      </c>
      <c r="V96" s="90">
        <f>IF(J96&gt;0,'III Plan Rates'!$Z96*'V Consumer Factors'!$M$9,0)</f>
        <v>0</v>
      </c>
      <c r="W96" s="90">
        <f>IF(K96&gt;0,'III Plan Rates'!$Z96*'V Consumer Factors'!$M$10,0)</f>
        <v>0</v>
      </c>
      <c r="X96" s="90">
        <f>IF(L96&gt;0,'III Plan Rates'!$Z96*'V Consumer Factors'!$M$11,0)</f>
        <v>0</v>
      </c>
      <c r="Y96" s="90">
        <f>IF(M96&gt;0,'III Plan Rates'!$Z96*'V Consumer Factors'!$M$12,0)</f>
        <v>0</v>
      </c>
      <c r="Z96" s="90">
        <f>IF(N96&gt;0,'III Plan Rates'!$Z96*'V Consumer Factors'!$M$13,0)</f>
        <v>0</v>
      </c>
      <c r="AA96" s="90">
        <f>IF(O96&gt;0,'III Plan Rates'!$Z96*'V Consumer Factors'!$M$14,0)</f>
        <v>0</v>
      </c>
      <c r="AB96" s="90">
        <f>IF(P96&gt;0,'III Plan Rates'!$Z96*'V Consumer Factors'!$M$15,0)</f>
        <v>0</v>
      </c>
      <c r="AC96" s="90">
        <f>IF(Q96&gt;0,'III Plan Rates'!$Z96*'V Consumer Factors'!$M$16,0)</f>
        <v>0</v>
      </c>
      <c r="AD96" s="90">
        <f t="shared" si="28"/>
        <v>0</v>
      </c>
      <c r="AE96" s="21"/>
      <c r="AF96" s="89">
        <f>IF(I96&gt;0,'III Plan Rates'!$AA96*'V Consumer Factors'!$N$8,0)</f>
        <v>0</v>
      </c>
      <c r="AG96" s="89">
        <f>IF(J96&gt;0,'III Plan Rates'!$AA96*'V Consumer Factors'!$N$9,0)</f>
        <v>0</v>
      </c>
      <c r="AH96" s="89">
        <f>IF(K96&gt;0,'III Plan Rates'!$AA96*'V Consumer Factors'!$N$10,0)</f>
        <v>0</v>
      </c>
      <c r="AI96" s="89">
        <f>IF(L96&gt;0,'III Plan Rates'!$AA96*'V Consumer Factors'!$N$11,0)</f>
        <v>0</v>
      </c>
      <c r="AJ96" s="89">
        <f>IF(M96&gt;0,'III Plan Rates'!$AA96*'V Consumer Factors'!$N$12,0)</f>
        <v>0</v>
      </c>
      <c r="AK96" s="89">
        <f>IF(N96&gt;0,'III Plan Rates'!$AA96*'V Consumer Factors'!$N$13,0)</f>
        <v>0</v>
      </c>
      <c r="AL96" s="89">
        <f>IF(O96&gt;0,'III Plan Rates'!$AA96*'V Consumer Factors'!$N$14,0)</f>
        <v>0</v>
      </c>
      <c r="AM96" s="89">
        <f>IF(P96&gt;0,'III Plan Rates'!$AA96*'V Consumer Factors'!$N$15,0)</f>
        <v>0</v>
      </c>
      <c r="AN96" s="89">
        <f>IF(Q96&gt;0,'III Plan Rates'!$AA96*'V Consumer Factors'!$N$16,0)</f>
        <v>0</v>
      </c>
      <c r="AO96" s="89">
        <f t="shared" si="29"/>
        <v>0</v>
      </c>
      <c r="AQ96" s="91">
        <f t="shared" si="18"/>
        <v>0</v>
      </c>
      <c r="AR96" s="91">
        <f t="shared" si="19"/>
        <v>0</v>
      </c>
      <c r="AS96" s="91">
        <f t="shared" si="20"/>
        <v>0</v>
      </c>
      <c r="AT96" s="91">
        <f t="shared" si="21"/>
        <v>0</v>
      </c>
      <c r="AU96" s="91">
        <f t="shared" si="22"/>
        <v>0</v>
      </c>
      <c r="AV96" s="91">
        <f t="shared" si="23"/>
        <v>0</v>
      </c>
      <c r="AW96" s="91">
        <f t="shared" si="24"/>
        <v>0</v>
      </c>
      <c r="AX96" s="91">
        <f t="shared" si="25"/>
        <v>0</v>
      </c>
      <c r="AY96" s="91">
        <f t="shared" si="26"/>
        <v>0</v>
      </c>
      <c r="AZ96" s="91">
        <f t="shared" si="27"/>
        <v>0</v>
      </c>
    </row>
    <row r="97" spans="1:52" x14ac:dyDescent="0.25">
      <c r="A97" s="50" t="s">
        <v>171</v>
      </c>
      <c r="B97" s="81">
        <f>'III Plan Rates'!B97</f>
        <v>0</v>
      </c>
      <c r="C97" s="80">
        <f>'III Plan Rates'!D97</f>
        <v>0</v>
      </c>
      <c r="D97" s="82">
        <f>'III Plan Rates'!E97</f>
        <v>0</v>
      </c>
      <c r="E97" s="81">
        <f>'III Plan Rates'!F97</f>
        <v>0</v>
      </c>
      <c r="F97" s="11">
        <f>'III Plan Rates'!G97</f>
        <v>0</v>
      </c>
      <c r="G97" s="11">
        <f>'III Plan Rates'!J97</f>
        <v>0</v>
      </c>
      <c r="H97" s="47"/>
      <c r="I97" s="327"/>
      <c r="J97" s="327"/>
      <c r="K97" s="327"/>
      <c r="L97" s="327"/>
      <c r="M97" s="327"/>
      <c r="N97" s="327"/>
      <c r="O97" s="327"/>
      <c r="P97" s="327"/>
      <c r="Q97" s="327"/>
      <c r="R97" s="79">
        <f t="shared" si="17"/>
        <v>0</v>
      </c>
      <c r="S97" s="28"/>
      <c r="T97" s="28"/>
      <c r="U97" s="90">
        <f>IF(I97&gt;0,'III Plan Rates'!$Z97*'V Consumer Factors'!$M$8,0)</f>
        <v>0</v>
      </c>
      <c r="V97" s="90">
        <f>IF(J97&gt;0,'III Plan Rates'!$Z97*'V Consumer Factors'!$M$9,0)</f>
        <v>0</v>
      </c>
      <c r="W97" s="90">
        <f>IF(K97&gt;0,'III Plan Rates'!$Z97*'V Consumer Factors'!$M$10,0)</f>
        <v>0</v>
      </c>
      <c r="X97" s="90">
        <f>IF(L97&gt;0,'III Plan Rates'!$Z97*'V Consumer Factors'!$M$11,0)</f>
        <v>0</v>
      </c>
      <c r="Y97" s="90">
        <f>IF(M97&gt;0,'III Plan Rates'!$Z97*'V Consumer Factors'!$M$12,0)</f>
        <v>0</v>
      </c>
      <c r="Z97" s="90">
        <f>IF(N97&gt;0,'III Plan Rates'!$Z97*'V Consumer Factors'!$M$13,0)</f>
        <v>0</v>
      </c>
      <c r="AA97" s="90">
        <f>IF(O97&gt;0,'III Plan Rates'!$Z97*'V Consumer Factors'!$M$14,0)</f>
        <v>0</v>
      </c>
      <c r="AB97" s="90">
        <f>IF(P97&gt;0,'III Plan Rates'!$Z97*'V Consumer Factors'!$M$15,0)</f>
        <v>0</v>
      </c>
      <c r="AC97" s="90">
        <f>IF(Q97&gt;0,'III Plan Rates'!$Z97*'V Consumer Factors'!$M$16,0)</f>
        <v>0</v>
      </c>
      <c r="AD97" s="90">
        <f t="shared" si="28"/>
        <v>0</v>
      </c>
      <c r="AE97" s="21"/>
      <c r="AF97" s="89">
        <f>IF(I97&gt;0,'III Plan Rates'!$AA97*'V Consumer Factors'!$N$8,0)</f>
        <v>0</v>
      </c>
      <c r="AG97" s="89">
        <f>IF(J97&gt;0,'III Plan Rates'!$AA97*'V Consumer Factors'!$N$9,0)</f>
        <v>0</v>
      </c>
      <c r="AH97" s="89">
        <f>IF(K97&gt;0,'III Plan Rates'!$AA97*'V Consumer Factors'!$N$10,0)</f>
        <v>0</v>
      </c>
      <c r="AI97" s="89">
        <f>IF(L97&gt;0,'III Plan Rates'!$AA97*'V Consumer Factors'!$N$11,0)</f>
        <v>0</v>
      </c>
      <c r="AJ97" s="89">
        <f>IF(M97&gt;0,'III Plan Rates'!$AA97*'V Consumer Factors'!$N$12,0)</f>
        <v>0</v>
      </c>
      <c r="AK97" s="89">
        <f>IF(N97&gt;0,'III Plan Rates'!$AA97*'V Consumer Factors'!$N$13,0)</f>
        <v>0</v>
      </c>
      <c r="AL97" s="89">
        <f>IF(O97&gt;0,'III Plan Rates'!$AA97*'V Consumer Factors'!$N$14,0)</f>
        <v>0</v>
      </c>
      <c r="AM97" s="89">
        <f>IF(P97&gt;0,'III Plan Rates'!$AA97*'V Consumer Factors'!$N$15,0)</f>
        <v>0</v>
      </c>
      <c r="AN97" s="89">
        <f>IF(Q97&gt;0,'III Plan Rates'!$AA97*'V Consumer Factors'!$N$16,0)</f>
        <v>0</v>
      </c>
      <c r="AO97" s="89">
        <f t="shared" si="29"/>
        <v>0</v>
      </c>
      <c r="AQ97" s="91">
        <f t="shared" si="18"/>
        <v>0</v>
      </c>
      <c r="AR97" s="91">
        <f t="shared" si="19"/>
        <v>0</v>
      </c>
      <c r="AS97" s="91">
        <f t="shared" si="20"/>
        <v>0</v>
      </c>
      <c r="AT97" s="91">
        <f t="shared" si="21"/>
        <v>0</v>
      </c>
      <c r="AU97" s="91">
        <f t="shared" si="22"/>
        <v>0</v>
      </c>
      <c r="AV97" s="91">
        <f t="shared" si="23"/>
        <v>0</v>
      </c>
      <c r="AW97" s="91">
        <f t="shared" si="24"/>
        <v>0</v>
      </c>
      <c r="AX97" s="91">
        <f t="shared" si="25"/>
        <v>0</v>
      </c>
      <c r="AY97" s="91">
        <f t="shared" si="26"/>
        <v>0</v>
      </c>
      <c r="AZ97" s="91">
        <f t="shared" si="27"/>
        <v>0</v>
      </c>
    </row>
    <row r="98" spans="1:52" x14ac:dyDescent="0.25">
      <c r="A98" s="50" t="s">
        <v>172</v>
      </c>
      <c r="B98" s="81">
        <f>'III Plan Rates'!B98</f>
        <v>0</v>
      </c>
      <c r="C98" s="80">
        <f>'III Plan Rates'!D98</f>
        <v>0</v>
      </c>
      <c r="D98" s="82">
        <f>'III Plan Rates'!E98</f>
        <v>0</v>
      </c>
      <c r="E98" s="81">
        <f>'III Plan Rates'!F98</f>
        <v>0</v>
      </c>
      <c r="F98" s="11">
        <f>'III Plan Rates'!G98</f>
        <v>0</v>
      </c>
      <c r="G98" s="11">
        <f>'III Plan Rates'!J98</f>
        <v>0</v>
      </c>
      <c r="H98" s="47"/>
      <c r="I98" s="327"/>
      <c r="J98" s="327"/>
      <c r="K98" s="327"/>
      <c r="L98" s="327"/>
      <c r="M98" s="327"/>
      <c r="N98" s="327"/>
      <c r="O98" s="327"/>
      <c r="P98" s="327"/>
      <c r="Q98" s="327"/>
      <c r="R98" s="79">
        <f t="shared" si="17"/>
        <v>0</v>
      </c>
      <c r="S98" s="28"/>
      <c r="T98" s="28"/>
      <c r="U98" s="90">
        <f>IF(I98&gt;0,'III Plan Rates'!$Z98*'V Consumer Factors'!$M$8,0)</f>
        <v>0</v>
      </c>
      <c r="V98" s="90">
        <f>IF(J98&gt;0,'III Plan Rates'!$Z98*'V Consumer Factors'!$M$9,0)</f>
        <v>0</v>
      </c>
      <c r="W98" s="90">
        <f>IF(K98&gt;0,'III Plan Rates'!$Z98*'V Consumer Factors'!$M$10,0)</f>
        <v>0</v>
      </c>
      <c r="X98" s="90">
        <f>IF(L98&gt;0,'III Plan Rates'!$Z98*'V Consumer Factors'!$M$11,0)</f>
        <v>0</v>
      </c>
      <c r="Y98" s="90">
        <f>IF(M98&gt;0,'III Plan Rates'!$Z98*'V Consumer Factors'!$M$12,0)</f>
        <v>0</v>
      </c>
      <c r="Z98" s="90">
        <f>IF(N98&gt;0,'III Plan Rates'!$Z98*'V Consumer Factors'!$M$13,0)</f>
        <v>0</v>
      </c>
      <c r="AA98" s="90">
        <f>IF(O98&gt;0,'III Plan Rates'!$Z98*'V Consumer Factors'!$M$14,0)</f>
        <v>0</v>
      </c>
      <c r="AB98" s="90">
        <f>IF(P98&gt;0,'III Plan Rates'!$Z98*'V Consumer Factors'!$M$15,0)</f>
        <v>0</v>
      </c>
      <c r="AC98" s="90">
        <f>IF(Q98&gt;0,'III Plan Rates'!$Z98*'V Consumer Factors'!$M$16,0)</f>
        <v>0</v>
      </c>
      <c r="AD98" s="90">
        <f t="shared" si="28"/>
        <v>0</v>
      </c>
      <c r="AE98" s="21"/>
      <c r="AF98" s="89">
        <f>IF(I98&gt;0,'III Plan Rates'!$AA98*'V Consumer Factors'!$N$8,0)</f>
        <v>0</v>
      </c>
      <c r="AG98" s="89">
        <f>IF(J98&gt;0,'III Plan Rates'!$AA98*'V Consumer Factors'!$N$9,0)</f>
        <v>0</v>
      </c>
      <c r="AH98" s="89">
        <f>IF(K98&gt;0,'III Plan Rates'!$AA98*'V Consumer Factors'!$N$10,0)</f>
        <v>0</v>
      </c>
      <c r="AI98" s="89">
        <f>IF(L98&gt;0,'III Plan Rates'!$AA98*'V Consumer Factors'!$N$11,0)</f>
        <v>0</v>
      </c>
      <c r="AJ98" s="89">
        <f>IF(M98&gt;0,'III Plan Rates'!$AA98*'V Consumer Factors'!$N$12,0)</f>
        <v>0</v>
      </c>
      <c r="AK98" s="89">
        <f>IF(N98&gt;0,'III Plan Rates'!$AA98*'V Consumer Factors'!$N$13,0)</f>
        <v>0</v>
      </c>
      <c r="AL98" s="89">
        <f>IF(O98&gt;0,'III Plan Rates'!$AA98*'V Consumer Factors'!$N$14,0)</f>
        <v>0</v>
      </c>
      <c r="AM98" s="89">
        <f>IF(P98&gt;0,'III Plan Rates'!$AA98*'V Consumer Factors'!$N$15,0)</f>
        <v>0</v>
      </c>
      <c r="AN98" s="89">
        <f>IF(Q98&gt;0,'III Plan Rates'!$AA98*'V Consumer Factors'!$N$16,0)</f>
        <v>0</v>
      </c>
      <c r="AO98" s="89">
        <f t="shared" si="29"/>
        <v>0</v>
      </c>
      <c r="AQ98" s="91">
        <f t="shared" si="18"/>
        <v>0</v>
      </c>
      <c r="AR98" s="91">
        <f t="shared" si="19"/>
        <v>0</v>
      </c>
      <c r="AS98" s="91">
        <f t="shared" si="20"/>
        <v>0</v>
      </c>
      <c r="AT98" s="91">
        <f t="shared" si="21"/>
        <v>0</v>
      </c>
      <c r="AU98" s="91">
        <f t="shared" si="22"/>
        <v>0</v>
      </c>
      <c r="AV98" s="91">
        <f t="shared" si="23"/>
        <v>0</v>
      </c>
      <c r="AW98" s="91">
        <f t="shared" si="24"/>
        <v>0</v>
      </c>
      <c r="AX98" s="91">
        <f t="shared" si="25"/>
        <v>0</v>
      </c>
      <c r="AY98" s="91">
        <f t="shared" si="26"/>
        <v>0</v>
      </c>
      <c r="AZ98" s="91">
        <f t="shared" si="27"/>
        <v>0</v>
      </c>
    </row>
    <row r="99" spans="1:52" x14ac:dyDescent="0.25">
      <c r="A99" s="50" t="s">
        <v>173</v>
      </c>
      <c r="B99" s="81">
        <f>'III Plan Rates'!B99</f>
        <v>0</v>
      </c>
      <c r="C99" s="80">
        <f>'III Plan Rates'!D99</f>
        <v>0</v>
      </c>
      <c r="D99" s="82">
        <f>'III Plan Rates'!E99</f>
        <v>0</v>
      </c>
      <c r="E99" s="81">
        <f>'III Plan Rates'!F99</f>
        <v>0</v>
      </c>
      <c r="F99" s="11">
        <f>'III Plan Rates'!G99</f>
        <v>0</v>
      </c>
      <c r="G99" s="11">
        <f>'III Plan Rates'!J99</f>
        <v>0</v>
      </c>
      <c r="H99" s="47"/>
      <c r="I99" s="327"/>
      <c r="J99" s="327"/>
      <c r="K99" s="327"/>
      <c r="L99" s="327"/>
      <c r="M99" s="327"/>
      <c r="N99" s="327"/>
      <c r="O99" s="327"/>
      <c r="P99" s="327"/>
      <c r="Q99" s="327"/>
      <c r="R99" s="79">
        <f t="shared" si="17"/>
        <v>0</v>
      </c>
      <c r="S99" s="28"/>
      <c r="T99" s="28"/>
      <c r="U99" s="90">
        <f>IF(I99&gt;0,'III Plan Rates'!$Z99*'V Consumer Factors'!$M$8,0)</f>
        <v>0</v>
      </c>
      <c r="V99" s="90">
        <f>IF(J99&gt;0,'III Plan Rates'!$Z99*'V Consumer Factors'!$M$9,0)</f>
        <v>0</v>
      </c>
      <c r="W99" s="90">
        <f>IF(K99&gt;0,'III Plan Rates'!$Z99*'V Consumer Factors'!$M$10,0)</f>
        <v>0</v>
      </c>
      <c r="X99" s="90">
        <f>IF(L99&gt;0,'III Plan Rates'!$Z99*'V Consumer Factors'!$M$11,0)</f>
        <v>0</v>
      </c>
      <c r="Y99" s="90">
        <f>IF(M99&gt;0,'III Plan Rates'!$Z99*'V Consumer Factors'!$M$12,0)</f>
        <v>0</v>
      </c>
      <c r="Z99" s="90">
        <f>IF(N99&gt;0,'III Plan Rates'!$Z99*'V Consumer Factors'!$M$13,0)</f>
        <v>0</v>
      </c>
      <c r="AA99" s="90">
        <f>IF(O99&gt;0,'III Plan Rates'!$Z99*'V Consumer Factors'!$M$14,0)</f>
        <v>0</v>
      </c>
      <c r="AB99" s="90">
        <f>IF(P99&gt;0,'III Plan Rates'!$Z99*'V Consumer Factors'!$M$15,0)</f>
        <v>0</v>
      </c>
      <c r="AC99" s="90">
        <f>IF(Q99&gt;0,'III Plan Rates'!$Z99*'V Consumer Factors'!$M$16,0)</f>
        <v>0</v>
      </c>
      <c r="AD99" s="90">
        <f t="shared" si="28"/>
        <v>0</v>
      </c>
      <c r="AE99" s="21"/>
      <c r="AF99" s="89">
        <f>IF(I99&gt;0,'III Plan Rates'!$AA99*'V Consumer Factors'!$N$8,0)</f>
        <v>0</v>
      </c>
      <c r="AG99" s="89">
        <f>IF(J99&gt;0,'III Plan Rates'!$AA99*'V Consumer Factors'!$N$9,0)</f>
        <v>0</v>
      </c>
      <c r="AH99" s="89">
        <f>IF(K99&gt;0,'III Plan Rates'!$AA99*'V Consumer Factors'!$N$10,0)</f>
        <v>0</v>
      </c>
      <c r="AI99" s="89">
        <f>IF(L99&gt;0,'III Plan Rates'!$AA99*'V Consumer Factors'!$N$11,0)</f>
        <v>0</v>
      </c>
      <c r="AJ99" s="89">
        <f>IF(M99&gt;0,'III Plan Rates'!$AA99*'V Consumer Factors'!$N$12,0)</f>
        <v>0</v>
      </c>
      <c r="AK99" s="89">
        <f>IF(N99&gt;0,'III Plan Rates'!$AA99*'V Consumer Factors'!$N$13,0)</f>
        <v>0</v>
      </c>
      <c r="AL99" s="89">
        <f>IF(O99&gt;0,'III Plan Rates'!$AA99*'V Consumer Factors'!$N$14,0)</f>
        <v>0</v>
      </c>
      <c r="AM99" s="89">
        <f>IF(P99&gt;0,'III Plan Rates'!$AA99*'V Consumer Factors'!$N$15,0)</f>
        <v>0</v>
      </c>
      <c r="AN99" s="89">
        <f>IF(Q99&gt;0,'III Plan Rates'!$AA99*'V Consumer Factors'!$N$16,0)</f>
        <v>0</v>
      </c>
      <c r="AO99" s="89">
        <f t="shared" si="29"/>
        <v>0</v>
      </c>
      <c r="AQ99" s="91">
        <f t="shared" si="18"/>
        <v>0</v>
      </c>
      <c r="AR99" s="91">
        <f t="shared" si="19"/>
        <v>0</v>
      </c>
      <c r="AS99" s="91">
        <f t="shared" si="20"/>
        <v>0</v>
      </c>
      <c r="AT99" s="91">
        <f t="shared" si="21"/>
        <v>0</v>
      </c>
      <c r="AU99" s="91">
        <f t="shared" si="22"/>
        <v>0</v>
      </c>
      <c r="AV99" s="91">
        <f t="shared" si="23"/>
        <v>0</v>
      </c>
      <c r="AW99" s="91">
        <f t="shared" si="24"/>
        <v>0</v>
      </c>
      <c r="AX99" s="91">
        <f t="shared" si="25"/>
        <v>0</v>
      </c>
      <c r="AY99" s="91">
        <f t="shared" si="26"/>
        <v>0</v>
      </c>
      <c r="AZ99" s="91">
        <f t="shared" si="27"/>
        <v>0</v>
      </c>
    </row>
    <row r="100" spans="1:52" x14ac:dyDescent="0.25">
      <c r="A100" s="50" t="s">
        <v>174</v>
      </c>
      <c r="B100" s="81">
        <f>'III Plan Rates'!B100</f>
        <v>0</v>
      </c>
      <c r="C100" s="80">
        <f>'III Plan Rates'!D100</f>
        <v>0</v>
      </c>
      <c r="D100" s="82">
        <f>'III Plan Rates'!E100</f>
        <v>0</v>
      </c>
      <c r="E100" s="81">
        <f>'III Plan Rates'!F100</f>
        <v>0</v>
      </c>
      <c r="F100" s="11">
        <f>'III Plan Rates'!G100</f>
        <v>0</v>
      </c>
      <c r="G100" s="11">
        <f>'III Plan Rates'!J100</f>
        <v>0</v>
      </c>
      <c r="H100" s="47"/>
      <c r="I100" s="327"/>
      <c r="J100" s="327"/>
      <c r="K100" s="327"/>
      <c r="L100" s="327"/>
      <c r="M100" s="327"/>
      <c r="N100" s="327"/>
      <c r="O100" s="327"/>
      <c r="P100" s="327"/>
      <c r="Q100" s="327"/>
      <c r="R100" s="79">
        <f t="shared" si="17"/>
        <v>0</v>
      </c>
      <c r="S100" s="28"/>
      <c r="T100" s="28"/>
      <c r="U100" s="90">
        <f>IF(I100&gt;0,'III Plan Rates'!$Z100*'V Consumer Factors'!$M$8,0)</f>
        <v>0</v>
      </c>
      <c r="V100" s="90">
        <f>IF(J100&gt;0,'III Plan Rates'!$Z100*'V Consumer Factors'!$M$9,0)</f>
        <v>0</v>
      </c>
      <c r="W100" s="90">
        <f>IF(K100&gt;0,'III Plan Rates'!$Z100*'V Consumer Factors'!$M$10,0)</f>
        <v>0</v>
      </c>
      <c r="X100" s="90">
        <f>IF(L100&gt;0,'III Plan Rates'!$Z100*'V Consumer Factors'!$M$11,0)</f>
        <v>0</v>
      </c>
      <c r="Y100" s="90">
        <f>IF(M100&gt;0,'III Plan Rates'!$Z100*'V Consumer Factors'!$M$12,0)</f>
        <v>0</v>
      </c>
      <c r="Z100" s="90">
        <f>IF(N100&gt;0,'III Plan Rates'!$Z100*'V Consumer Factors'!$M$13,0)</f>
        <v>0</v>
      </c>
      <c r="AA100" s="90">
        <f>IF(O100&gt;0,'III Plan Rates'!$Z100*'V Consumer Factors'!$M$14,0)</f>
        <v>0</v>
      </c>
      <c r="AB100" s="90">
        <f>IF(P100&gt;0,'III Plan Rates'!$Z100*'V Consumer Factors'!$M$15,0)</f>
        <v>0</v>
      </c>
      <c r="AC100" s="90">
        <f>IF(Q100&gt;0,'III Plan Rates'!$Z100*'V Consumer Factors'!$M$16,0)</f>
        <v>0</v>
      </c>
      <c r="AD100" s="90">
        <f t="shared" si="28"/>
        <v>0</v>
      </c>
      <c r="AE100" s="21"/>
      <c r="AF100" s="89">
        <f>IF(I100&gt;0,'III Plan Rates'!$AA100*'V Consumer Factors'!$N$8,0)</f>
        <v>0</v>
      </c>
      <c r="AG100" s="89">
        <f>IF(J100&gt;0,'III Plan Rates'!$AA100*'V Consumer Factors'!$N$9,0)</f>
        <v>0</v>
      </c>
      <c r="AH100" s="89">
        <f>IF(K100&gt;0,'III Plan Rates'!$AA100*'V Consumer Factors'!$N$10,0)</f>
        <v>0</v>
      </c>
      <c r="AI100" s="89">
        <f>IF(L100&gt;0,'III Plan Rates'!$AA100*'V Consumer Factors'!$N$11,0)</f>
        <v>0</v>
      </c>
      <c r="AJ100" s="89">
        <f>IF(M100&gt;0,'III Plan Rates'!$AA100*'V Consumer Factors'!$N$12,0)</f>
        <v>0</v>
      </c>
      <c r="AK100" s="89">
        <f>IF(N100&gt;0,'III Plan Rates'!$AA100*'V Consumer Factors'!$N$13,0)</f>
        <v>0</v>
      </c>
      <c r="AL100" s="89">
        <f>IF(O100&gt;0,'III Plan Rates'!$AA100*'V Consumer Factors'!$N$14,0)</f>
        <v>0</v>
      </c>
      <c r="AM100" s="89">
        <f>IF(P100&gt;0,'III Plan Rates'!$AA100*'V Consumer Factors'!$N$15,0)</f>
        <v>0</v>
      </c>
      <c r="AN100" s="89">
        <f>IF(Q100&gt;0,'III Plan Rates'!$AA100*'V Consumer Factors'!$N$16,0)</f>
        <v>0</v>
      </c>
      <c r="AO100" s="89">
        <f t="shared" si="29"/>
        <v>0</v>
      </c>
      <c r="AQ100" s="91">
        <f t="shared" si="18"/>
        <v>0</v>
      </c>
      <c r="AR100" s="91">
        <f t="shared" si="19"/>
        <v>0</v>
      </c>
      <c r="AS100" s="91">
        <f t="shared" si="20"/>
        <v>0</v>
      </c>
      <c r="AT100" s="91">
        <f t="shared" si="21"/>
        <v>0</v>
      </c>
      <c r="AU100" s="91">
        <f t="shared" si="22"/>
        <v>0</v>
      </c>
      <c r="AV100" s="91">
        <f t="shared" si="23"/>
        <v>0</v>
      </c>
      <c r="AW100" s="91">
        <f t="shared" si="24"/>
        <v>0</v>
      </c>
      <c r="AX100" s="91">
        <f t="shared" si="25"/>
        <v>0</v>
      </c>
      <c r="AY100" s="91">
        <f t="shared" si="26"/>
        <v>0</v>
      </c>
      <c r="AZ100" s="91">
        <f t="shared" si="27"/>
        <v>0</v>
      </c>
    </row>
    <row r="101" spans="1:52" x14ac:dyDescent="0.25">
      <c r="A101" s="50" t="s">
        <v>175</v>
      </c>
      <c r="B101" s="81">
        <f>'III Plan Rates'!B101</f>
        <v>0</v>
      </c>
      <c r="C101" s="80">
        <f>'III Plan Rates'!D101</f>
        <v>0</v>
      </c>
      <c r="D101" s="82">
        <f>'III Plan Rates'!E101</f>
        <v>0</v>
      </c>
      <c r="E101" s="81">
        <f>'III Plan Rates'!F101</f>
        <v>0</v>
      </c>
      <c r="F101" s="11">
        <f>'III Plan Rates'!G101</f>
        <v>0</v>
      </c>
      <c r="G101" s="11">
        <f>'III Plan Rates'!J101</f>
        <v>0</v>
      </c>
      <c r="H101" s="47"/>
      <c r="I101" s="327"/>
      <c r="J101" s="327"/>
      <c r="K101" s="327"/>
      <c r="L101" s="327"/>
      <c r="M101" s="327"/>
      <c r="N101" s="327"/>
      <c r="O101" s="327"/>
      <c r="P101" s="327"/>
      <c r="Q101" s="327"/>
      <c r="R101" s="79">
        <f t="shared" si="17"/>
        <v>0</v>
      </c>
      <c r="S101" s="28"/>
      <c r="T101" s="28"/>
      <c r="U101" s="90">
        <f>IF(I101&gt;0,'III Plan Rates'!$Z101*'V Consumer Factors'!$M$8,0)</f>
        <v>0</v>
      </c>
      <c r="V101" s="90">
        <f>IF(J101&gt;0,'III Plan Rates'!$Z101*'V Consumer Factors'!$M$9,0)</f>
        <v>0</v>
      </c>
      <c r="W101" s="90">
        <f>IF(K101&gt;0,'III Plan Rates'!$Z101*'V Consumer Factors'!$M$10,0)</f>
        <v>0</v>
      </c>
      <c r="X101" s="90">
        <f>IF(L101&gt;0,'III Plan Rates'!$Z101*'V Consumer Factors'!$M$11,0)</f>
        <v>0</v>
      </c>
      <c r="Y101" s="90">
        <f>IF(M101&gt;0,'III Plan Rates'!$Z101*'V Consumer Factors'!$M$12,0)</f>
        <v>0</v>
      </c>
      <c r="Z101" s="90">
        <f>IF(N101&gt;0,'III Plan Rates'!$Z101*'V Consumer Factors'!$M$13,0)</f>
        <v>0</v>
      </c>
      <c r="AA101" s="90">
        <f>IF(O101&gt;0,'III Plan Rates'!$Z101*'V Consumer Factors'!$M$14,0)</f>
        <v>0</v>
      </c>
      <c r="AB101" s="90">
        <f>IF(P101&gt;0,'III Plan Rates'!$Z101*'V Consumer Factors'!$M$15,0)</f>
        <v>0</v>
      </c>
      <c r="AC101" s="90">
        <f>IF(Q101&gt;0,'III Plan Rates'!$Z101*'V Consumer Factors'!$M$16,0)</f>
        <v>0</v>
      </c>
      <c r="AD101" s="90">
        <f t="shared" si="28"/>
        <v>0</v>
      </c>
      <c r="AE101" s="21"/>
      <c r="AF101" s="89">
        <f>IF(I101&gt;0,'III Plan Rates'!$AA101*'V Consumer Factors'!$N$8,0)</f>
        <v>0</v>
      </c>
      <c r="AG101" s="89">
        <f>IF(J101&gt;0,'III Plan Rates'!$AA101*'V Consumer Factors'!$N$9,0)</f>
        <v>0</v>
      </c>
      <c r="AH101" s="89">
        <f>IF(K101&gt;0,'III Plan Rates'!$AA101*'V Consumer Factors'!$N$10,0)</f>
        <v>0</v>
      </c>
      <c r="AI101" s="89">
        <f>IF(L101&gt;0,'III Plan Rates'!$AA101*'V Consumer Factors'!$N$11,0)</f>
        <v>0</v>
      </c>
      <c r="AJ101" s="89">
        <f>IF(M101&gt;0,'III Plan Rates'!$AA101*'V Consumer Factors'!$N$12,0)</f>
        <v>0</v>
      </c>
      <c r="AK101" s="89">
        <f>IF(N101&gt;0,'III Plan Rates'!$AA101*'V Consumer Factors'!$N$13,0)</f>
        <v>0</v>
      </c>
      <c r="AL101" s="89">
        <f>IF(O101&gt;0,'III Plan Rates'!$AA101*'V Consumer Factors'!$N$14,0)</f>
        <v>0</v>
      </c>
      <c r="AM101" s="89">
        <f>IF(P101&gt;0,'III Plan Rates'!$AA101*'V Consumer Factors'!$N$15,0)</f>
        <v>0</v>
      </c>
      <c r="AN101" s="89">
        <f>IF(Q101&gt;0,'III Plan Rates'!$AA101*'V Consumer Factors'!$N$16,0)</f>
        <v>0</v>
      </c>
      <c r="AO101" s="89">
        <f t="shared" si="29"/>
        <v>0</v>
      </c>
      <c r="AQ101" s="91">
        <f t="shared" si="18"/>
        <v>0</v>
      </c>
      <c r="AR101" s="91">
        <f t="shared" si="19"/>
        <v>0</v>
      </c>
      <c r="AS101" s="91">
        <f t="shared" si="20"/>
        <v>0</v>
      </c>
      <c r="AT101" s="91">
        <f t="shared" si="21"/>
        <v>0</v>
      </c>
      <c r="AU101" s="91">
        <f t="shared" si="22"/>
        <v>0</v>
      </c>
      <c r="AV101" s="91">
        <f t="shared" si="23"/>
        <v>0</v>
      </c>
      <c r="AW101" s="91">
        <f t="shared" si="24"/>
        <v>0</v>
      </c>
      <c r="AX101" s="91">
        <f t="shared" si="25"/>
        <v>0</v>
      </c>
      <c r="AY101" s="91">
        <f t="shared" si="26"/>
        <v>0</v>
      </c>
      <c r="AZ101" s="91">
        <f t="shared" si="27"/>
        <v>0</v>
      </c>
    </row>
    <row r="102" spans="1:52" x14ac:dyDescent="0.25">
      <c r="A102" s="50" t="s">
        <v>176</v>
      </c>
      <c r="B102" s="81">
        <f>'III Plan Rates'!B102</f>
        <v>0</v>
      </c>
      <c r="C102" s="80">
        <f>'III Plan Rates'!D102</f>
        <v>0</v>
      </c>
      <c r="D102" s="82">
        <f>'III Plan Rates'!E102</f>
        <v>0</v>
      </c>
      <c r="E102" s="81">
        <f>'III Plan Rates'!F102</f>
        <v>0</v>
      </c>
      <c r="F102" s="11">
        <f>'III Plan Rates'!G102</f>
        <v>0</v>
      </c>
      <c r="G102" s="11">
        <f>'III Plan Rates'!J102</f>
        <v>0</v>
      </c>
      <c r="H102" s="47"/>
      <c r="I102" s="327"/>
      <c r="J102" s="327"/>
      <c r="K102" s="327"/>
      <c r="L102" s="327"/>
      <c r="M102" s="327"/>
      <c r="N102" s="327"/>
      <c r="O102" s="327"/>
      <c r="P102" s="327"/>
      <c r="Q102" s="327"/>
      <c r="R102" s="79">
        <f t="shared" si="17"/>
        <v>0</v>
      </c>
      <c r="S102" s="28"/>
      <c r="T102" s="28"/>
      <c r="U102" s="90">
        <f>IF(I102&gt;0,'III Plan Rates'!$Z102*'V Consumer Factors'!$M$8,0)</f>
        <v>0</v>
      </c>
      <c r="V102" s="90">
        <f>IF(J102&gt;0,'III Plan Rates'!$Z102*'V Consumer Factors'!$M$9,0)</f>
        <v>0</v>
      </c>
      <c r="W102" s="90">
        <f>IF(K102&gt;0,'III Plan Rates'!$Z102*'V Consumer Factors'!$M$10,0)</f>
        <v>0</v>
      </c>
      <c r="X102" s="90">
        <f>IF(L102&gt;0,'III Plan Rates'!$Z102*'V Consumer Factors'!$M$11,0)</f>
        <v>0</v>
      </c>
      <c r="Y102" s="90">
        <f>IF(M102&gt;0,'III Plan Rates'!$Z102*'V Consumer Factors'!$M$12,0)</f>
        <v>0</v>
      </c>
      <c r="Z102" s="90">
        <f>IF(N102&gt;0,'III Plan Rates'!$Z102*'V Consumer Factors'!$M$13,0)</f>
        <v>0</v>
      </c>
      <c r="AA102" s="90">
        <f>IF(O102&gt;0,'III Plan Rates'!$Z102*'V Consumer Factors'!$M$14,0)</f>
        <v>0</v>
      </c>
      <c r="AB102" s="90">
        <f>IF(P102&gt;0,'III Plan Rates'!$Z102*'V Consumer Factors'!$M$15,0)</f>
        <v>0</v>
      </c>
      <c r="AC102" s="90">
        <f>IF(Q102&gt;0,'III Plan Rates'!$Z102*'V Consumer Factors'!$M$16,0)</f>
        <v>0</v>
      </c>
      <c r="AD102" s="90">
        <f t="shared" si="28"/>
        <v>0</v>
      </c>
      <c r="AE102" s="21"/>
      <c r="AF102" s="89">
        <f>IF(I102&gt;0,'III Plan Rates'!$AA102*'V Consumer Factors'!$N$8,0)</f>
        <v>0</v>
      </c>
      <c r="AG102" s="89">
        <f>IF(J102&gt;0,'III Plan Rates'!$AA102*'V Consumer Factors'!$N$9,0)</f>
        <v>0</v>
      </c>
      <c r="AH102" s="89">
        <f>IF(K102&gt;0,'III Plan Rates'!$AA102*'V Consumer Factors'!$N$10,0)</f>
        <v>0</v>
      </c>
      <c r="AI102" s="89">
        <f>IF(L102&gt;0,'III Plan Rates'!$AA102*'V Consumer Factors'!$N$11,0)</f>
        <v>0</v>
      </c>
      <c r="AJ102" s="89">
        <f>IF(M102&gt;0,'III Plan Rates'!$AA102*'V Consumer Factors'!$N$12,0)</f>
        <v>0</v>
      </c>
      <c r="AK102" s="89">
        <f>IF(N102&gt;0,'III Plan Rates'!$AA102*'V Consumer Factors'!$N$13,0)</f>
        <v>0</v>
      </c>
      <c r="AL102" s="89">
        <f>IF(O102&gt;0,'III Plan Rates'!$AA102*'V Consumer Factors'!$N$14,0)</f>
        <v>0</v>
      </c>
      <c r="AM102" s="89">
        <f>IF(P102&gt;0,'III Plan Rates'!$AA102*'V Consumer Factors'!$N$15,0)</f>
        <v>0</v>
      </c>
      <c r="AN102" s="89">
        <f>IF(Q102&gt;0,'III Plan Rates'!$AA102*'V Consumer Factors'!$N$16,0)</f>
        <v>0</v>
      </c>
      <c r="AO102" s="89">
        <f t="shared" si="29"/>
        <v>0</v>
      </c>
      <c r="AQ102" s="91">
        <f t="shared" si="18"/>
        <v>0</v>
      </c>
      <c r="AR102" s="91">
        <f t="shared" si="19"/>
        <v>0</v>
      </c>
      <c r="AS102" s="91">
        <f t="shared" si="20"/>
        <v>0</v>
      </c>
      <c r="AT102" s="91">
        <f t="shared" si="21"/>
        <v>0</v>
      </c>
      <c r="AU102" s="91">
        <f t="shared" si="22"/>
        <v>0</v>
      </c>
      <c r="AV102" s="91">
        <f t="shared" si="23"/>
        <v>0</v>
      </c>
      <c r="AW102" s="91">
        <f t="shared" si="24"/>
        <v>0</v>
      </c>
      <c r="AX102" s="91">
        <f t="shared" si="25"/>
        <v>0</v>
      </c>
      <c r="AY102" s="91">
        <f t="shared" si="26"/>
        <v>0</v>
      </c>
      <c r="AZ102" s="91">
        <f t="shared" si="27"/>
        <v>0</v>
      </c>
    </row>
    <row r="103" spans="1:52" x14ac:dyDescent="0.25">
      <c r="A103" s="50" t="s">
        <v>177</v>
      </c>
      <c r="B103" s="81">
        <f>'III Plan Rates'!B103</f>
        <v>0</v>
      </c>
      <c r="C103" s="80">
        <f>'III Plan Rates'!D103</f>
        <v>0</v>
      </c>
      <c r="D103" s="82">
        <f>'III Plan Rates'!E103</f>
        <v>0</v>
      </c>
      <c r="E103" s="81">
        <f>'III Plan Rates'!F103</f>
        <v>0</v>
      </c>
      <c r="F103" s="11">
        <f>'III Plan Rates'!G103</f>
        <v>0</v>
      </c>
      <c r="G103" s="11">
        <f>'III Plan Rates'!J103</f>
        <v>0</v>
      </c>
      <c r="H103" s="47"/>
      <c r="I103" s="327"/>
      <c r="J103" s="327"/>
      <c r="K103" s="327"/>
      <c r="L103" s="327"/>
      <c r="M103" s="327"/>
      <c r="N103" s="327"/>
      <c r="O103" s="327"/>
      <c r="P103" s="327"/>
      <c r="Q103" s="327"/>
      <c r="R103" s="79">
        <f t="shared" si="17"/>
        <v>0</v>
      </c>
      <c r="S103" s="28"/>
      <c r="T103" s="28"/>
      <c r="U103" s="90">
        <f>IF(I103&gt;0,'III Plan Rates'!$Z103*'V Consumer Factors'!$M$8,0)</f>
        <v>0</v>
      </c>
      <c r="V103" s="90">
        <f>IF(J103&gt;0,'III Plan Rates'!$Z103*'V Consumer Factors'!$M$9,0)</f>
        <v>0</v>
      </c>
      <c r="W103" s="90">
        <f>IF(K103&gt;0,'III Plan Rates'!$Z103*'V Consumer Factors'!$M$10,0)</f>
        <v>0</v>
      </c>
      <c r="X103" s="90">
        <f>IF(L103&gt;0,'III Plan Rates'!$Z103*'V Consumer Factors'!$M$11,0)</f>
        <v>0</v>
      </c>
      <c r="Y103" s="90">
        <f>IF(M103&gt;0,'III Plan Rates'!$Z103*'V Consumer Factors'!$M$12,0)</f>
        <v>0</v>
      </c>
      <c r="Z103" s="90">
        <f>IF(N103&gt;0,'III Plan Rates'!$Z103*'V Consumer Factors'!$M$13,0)</f>
        <v>0</v>
      </c>
      <c r="AA103" s="90">
        <f>IF(O103&gt;0,'III Plan Rates'!$Z103*'V Consumer Factors'!$M$14,0)</f>
        <v>0</v>
      </c>
      <c r="AB103" s="90">
        <f>IF(P103&gt;0,'III Plan Rates'!$Z103*'V Consumer Factors'!$M$15,0)</f>
        <v>0</v>
      </c>
      <c r="AC103" s="90">
        <f>IF(Q103&gt;0,'III Plan Rates'!$Z103*'V Consumer Factors'!$M$16,0)</f>
        <v>0</v>
      </c>
      <c r="AD103" s="90">
        <f t="shared" si="28"/>
        <v>0</v>
      </c>
      <c r="AE103" s="21"/>
      <c r="AF103" s="89">
        <f>IF(I103&gt;0,'III Plan Rates'!$AA103*'V Consumer Factors'!$N$8,0)</f>
        <v>0</v>
      </c>
      <c r="AG103" s="89">
        <f>IF(J103&gt;0,'III Plan Rates'!$AA103*'V Consumer Factors'!$N$9,0)</f>
        <v>0</v>
      </c>
      <c r="AH103" s="89">
        <f>IF(K103&gt;0,'III Plan Rates'!$AA103*'V Consumer Factors'!$N$10,0)</f>
        <v>0</v>
      </c>
      <c r="AI103" s="89">
        <f>IF(L103&gt;0,'III Plan Rates'!$AA103*'V Consumer Factors'!$N$11,0)</f>
        <v>0</v>
      </c>
      <c r="AJ103" s="89">
        <f>IF(M103&gt;0,'III Plan Rates'!$AA103*'V Consumer Factors'!$N$12,0)</f>
        <v>0</v>
      </c>
      <c r="AK103" s="89">
        <f>IF(N103&gt;0,'III Plan Rates'!$AA103*'V Consumer Factors'!$N$13,0)</f>
        <v>0</v>
      </c>
      <c r="AL103" s="89">
        <f>IF(O103&gt;0,'III Plan Rates'!$AA103*'V Consumer Factors'!$N$14,0)</f>
        <v>0</v>
      </c>
      <c r="AM103" s="89">
        <f>IF(P103&gt;0,'III Plan Rates'!$AA103*'V Consumer Factors'!$N$15,0)</f>
        <v>0</v>
      </c>
      <c r="AN103" s="89">
        <f>IF(Q103&gt;0,'III Plan Rates'!$AA103*'V Consumer Factors'!$N$16,0)</f>
        <v>0</v>
      </c>
      <c r="AO103" s="89">
        <f t="shared" si="29"/>
        <v>0</v>
      </c>
      <c r="AQ103" s="91">
        <f t="shared" si="18"/>
        <v>0</v>
      </c>
      <c r="AR103" s="91">
        <f t="shared" si="19"/>
        <v>0</v>
      </c>
      <c r="AS103" s="91">
        <f t="shared" si="20"/>
        <v>0</v>
      </c>
      <c r="AT103" s="91">
        <f t="shared" si="21"/>
        <v>0</v>
      </c>
      <c r="AU103" s="91">
        <f t="shared" si="22"/>
        <v>0</v>
      </c>
      <c r="AV103" s="91">
        <f t="shared" si="23"/>
        <v>0</v>
      </c>
      <c r="AW103" s="91">
        <f t="shared" si="24"/>
        <v>0</v>
      </c>
      <c r="AX103" s="91">
        <f t="shared" si="25"/>
        <v>0</v>
      </c>
      <c r="AY103" s="91">
        <f t="shared" si="26"/>
        <v>0</v>
      </c>
      <c r="AZ103" s="91">
        <f t="shared" si="27"/>
        <v>0</v>
      </c>
    </row>
    <row r="104" spans="1:52" x14ac:dyDescent="0.25">
      <c r="A104" s="50" t="s">
        <v>178</v>
      </c>
      <c r="B104" s="81">
        <f>'III Plan Rates'!B104</f>
        <v>0</v>
      </c>
      <c r="C104" s="80">
        <f>'III Plan Rates'!D104</f>
        <v>0</v>
      </c>
      <c r="D104" s="82">
        <f>'III Plan Rates'!E104</f>
        <v>0</v>
      </c>
      <c r="E104" s="81">
        <f>'III Plan Rates'!F104</f>
        <v>0</v>
      </c>
      <c r="F104" s="11">
        <f>'III Plan Rates'!G104</f>
        <v>0</v>
      </c>
      <c r="G104" s="11">
        <f>'III Plan Rates'!J104</f>
        <v>0</v>
      </c>
      <c r="H104" s="47"/>
      <c r="I104" s="327"/>
      <c r="J104" s="327"/>
      <c r="K104" s="327"/>
      <c r="L104" s="327"/>
      <c r="M104" s="327"/>
      <c r="N104" s="327"/>
      <c r="O104" s="327"/>
      <c r="P104" s="327"/>
      <c r="Q104" s="327"/>
      <c r="R104" s="79">
        <f t="shared" si="17"/>
        <v>0</v>
      </c>
      <c r="S104" s="28"/>
      <c r="T104" s="28"/>
      <c r="U104" s="90">
        <f>IF(I104&gt;0,'III Plan Rates'!$Z104*'V Consumer Factors'!$M$8,0)</f>
        <v>0</v>
      </c>
      <c r="V104" s="90">
        <f>IF(J104&gt;0,'III Plan Rates'!$Z104*'V Consumer Factors'!$M$9,0)</f>
        <v>0</v>
      </c>
      <c r="W104" s="90">
        <f>IF(K104&gt;0,'III Plan Rates'!$Z104*'V Consumer Factors'!$M$10,0)</f>
        <v>0</v>
      </c>
      <c r="X104" s="90">
        <f>IF(L104&gt;0,'III Plan Rates'!$Z104*'V Consumer Factors'!$M$11,0)</f>
        <v>0</v>
      </c>
      <c r="Y104" s="90">
        <f>IF(M104&gt;0,'III Plan Rates'!$Z104*'V Consumer Factors'!$M$12,0)</f>
        <v>0</v>
      </c>
      <c r="Z104" s="90">
        <f>IF(N104&gt;0,'III Plan Rates'!$Z104*'V Consumer Factors'!$M$13,0)</f>
        <v>0</v>
      </c>
      <c r="AA104" s="90">
        <f>IF(O104&gt;0,'III Plan Rates'!$Z104*'V Consumer Factors'!$M$14,0)</f>
        <v>0</v>
      </c>
      <c r="AB104" s="90">
        <f>IF(P104&gt;0,'III Plan Rates'!$Z104*'V Consumer Factors'!$M$15,0)</f>
        <v>0</v>
      </c>
      <c r="AC104" s="90">
        <f>IF(Q104&gt;0,'III Plan Rates'!$Z104*'V Consumer Factors'!$M$16,0)</f>
        <v>0</v>
      </c>
      <c r="AD104" s="90">
        <f t="shared" si="28"/>
        <v>0</v>
      </c>
      <c r="AE104" s="21"/>
      <c r="AF104" s="89">
        <f>IF(I104&gt;0,'III Plan Rates'!$AA104*'V Consumer Factors'!$N$8,0)</f>
        <v>0</v>
      </c>
      <c r="AG104" s="89">
        <f>IF(J104&gt;0,'III Plan Rates'!$AA104*'V Consumer Factors'!$N$9,0)</f>
        <v>0</v>
      </c>
      <c r="AH104" s="89">
        <f>IF(K104&gt;0,'III Plan Rates'!$AA104*'V Consumer Factors'!$N$10,0)</f>
        <v>0</v>
      </c>
      <c r="AI104" s="89">
        <f>IF(L104&gt;0,'III Plan Rates'!$AA104*'V Consumer Factors'!$N$11,0)</f>
        <v>0</v>
      </c>
      <c r="AJ104" s="89">
        <f>IF(M104&gt;0,'III Plan Rates'!$AA104*'V Consumer Factors'!$N$12,0)</f>
        <v>0</v>
      </c>
      <c r="AK104" s="89">
        <f>IF(N104&gt;0,'III Plan Rates'!$AA104*'V Consumer Factors'!$N$13,0)</f>
        <v>0</v>
      </c>
      <c r="AL104" s="89">
        <f>IF(O104&gt;0,'III Plan Rates'!$AA104*'V Consumer Factors'!$N$14,0)</f>
        <v>0</v>
      </c>
      <c r="AM104" s="89">
        <f>IF(P104&gt;0,'III Plan Rates'!$AA104*'V Consumer Factors'!$N$15,0)</f>
        <v>0</v>
      </c>
      <c r="AN104" s="89">
        <f>IF(Q104&gt;0,'III Plan Rates'!$AA104*'V Consumer Factors'!$N$16,0)</f>
        <v>0</v>
      </c>
      <c r="AO104" s="89">
        <f t="shared" si="29"/>
        <v>0</v>
      </c>
      <c r="AQ104" s="91">
        <f t="shared" si="18"/>
        <v>0</v>
      </c>
      <c r="AR104" s="91">
        <f t="shared" si="19"/>
        <v>0</v>
      </c>
      <c r="AS104" s="91">
        <f t="shared" si="20"/>
        <v>0</v>
      </c>
      <c r="AT104" s="91">
        <f t="shared" si="21"/>
        <v>0</v>
      </c>
      <c r="AU104" s="91">
        <f t="shared" si="22"/>
        <v>0</v>
      </c>
      <c r="AV104" s="91">
        <f t="shared" si="23"/>
        <v>0</v>
      </c>
      <c r="AW104" s="91">
        <f t="shared" si="24"/>
        <v>0</v>
      </c>
      <c r="AX104" s="91">
        <f t="shared" si="25"/>
        <v>0</v>
      </c>
      <c r="AY104" s="91">
        <f t="shared" si="26"/>
        <v>0</v>
      </c>
      <c r="AZ104" s="91">
        <f t="shared" si="27"/>
        <v>0</v>
      </c>
    </row>
    <row r="105" spans="1:52" x14ac:dyDescent="0.25">
      <c r="A105" s="50" t="s">
        <v>179</v>
      </c>
      <c r="B105" s="81">
        <f>'III Plan Rates'!B105</f>
        <v>0</v>
      </c>
      <c r="C105" s="80">
        <f>'III Plan Rates'!D105</f>
        <v>0</v>
      </c>
      <c r="D105" s="82">
        <f>'III Plan Rates'!E105</f>
        <v>0</v>
      </c>
      <c r="E105" s="81">
        <f>'III Plan Rates'!F105</f>
        <v>0</v>
      </c>
      <c r="F105" s="11">
        <f>'III Plan Rates'!G105</f>
        <v>0</v>
      </c>
      <c r="G105" s="11">
        <f>'III Plan Rates'!J105</f>
        <v>0</v>
      </c>
      <c r="H105" s="47"/>
      <c r="I105" s="327"/>
      <c r="J105" s="327"/>
      <c r="K105" s="327"/>
      <c r="L105" s="327"/>
      <c r="M105" s="327"/>
      <c r="N105" s="327"/>
      <c r="O105" s="327"/>
      <c r="P105" s="327"/>
      <c r="Q105" s="327"/>
      <c r="R105" s="79">
        <f t="shared" si="17"/>
        <v>0</v>
      </c>
      <c r="S105" s="28"/>
      <c r="T105" s="28"/>
      <c r="U105" s="90">
        <f>IF(I105&gt;0,'III Plan Rates'!$Z105*'V Consumer Factors'!$M$8,0)</f>
        <v>0</v>
      </c>
      <c r="V105" s="90">
        <f>IF(J105&gt;0,'III Plan Rates'!$Z105*'V Consumer Factors'!$M$9,0)</f>
        <v>0</v>
      </c>
      <c r="W105" s="90">
        <f>IF(K105&gt;0,'III Plan Rates'!$Z105*'V Consumer Factors'!$M$10,0)</f>
        <v>0</v>
      </c>
      <c r="X105" s="90">
        <f>IF(L105&gt;0,'III Plan Rates'!$Z105*'V Consumer Factors'!$M$11,0)</f>
        <v>0</v>
      </c>
      <c r="Y105" s="90">
        <f>IF(M105&gt;0,'III Plan Rates'!$Z105*'V Consumer Factors'!$M$12,0)</f>
        <v>0</v>
      </c>
      <c r="Z105" s="90">
        <f>IF(N105&gt;0,'III Plan Rates'!$Z105*'V Consumer Factors'!$M$13,0)</f>
        <v>0</v>
      </c>
      <c r="AA105" s="90">
        <f>IF(O105&gt;0,'III Plan Rates'!$Z105*'V Consumer Factors'!$M$14,0)</f>
        <v>0</v>
      </c>
      <c r="AB105" s="90">
        <f>IF(P105&gt;0,'III Plan Rates'!$Z105*'V Consumer Factors'!$M$15,0)</f>
        <v>0</v>
      </c>
      <c r="AC105" s="90">
        <f>IF(Q105&gt;0,'III Plan Rates'!$Z105*'V Consumer Factors'!$M$16,0)</f>
        <v>0</v>
      </c>
      <c r="AD105" s="90">
        <f t="shared" si="28"/>
        <v>0</v>
      </c>
      <c r="AE105" s="21"/>
      <c r="AF105" s="89">
        <f>IF(I105&gt;0,'III Plan Rates'!$AA105*'V Consumer Factors'!$N$8,0)</f>
        <v>0</v>
      </c>
      <c r="AG105" s="89">
        <f>IF(J105&gt;0,'III Plan Rates'!$AA105*'V Consumer Factors'!$N$9,0)</f>
        <v>0</v>
      </c>
      <c r="AH105" s="89">
        <f>IF(K105&gt;0,'III Plan Rates'!$AA105*'V Consumer Factors'!$N$10,0)</f>
        <v>0</v>
      </c>
      <c r="AI105" s="89">
        <f>IF(L105&gt;0,'III Plan Rates'!$AA105*'V Consumer Factors'!$N$11,0)</f>
        <v>0</v>
      </c>
      <c r="AJ105" s="89">
        <f>IF(M105&gt;0,'III Plan Rates'!$AA105*'V Consumer Factors'!$N$12,0)</f>
        <v>0</v>
      </c>
      <c r="AK105" s="89">
        <f>IF(N105&gt;0,'III Plan Rates'!$AA105*'V Consumer Factors'!$N$13,0)</f>
        <v>0</v>
      </c>
      <c r="AL105" s="89">
        <f>IF(O105&gt;0,'III Plan Rates'!$AA105*'V Consumer Factors'!$N$14,0)</f>
        <v>0</v>
      </c>
      <c r="AM105" s="89">
        <f>IF(P105&gt;0,'III Plan Rates'!$AA105*'V Consumer Factors'!$N$15,0)</f>
        <v>0</v>
      </c>
      <c r="AN105" s="89">
        <f>IF(Q105&gt;0,'III Plan Rates'!$AA105*'V Consumer Factors'!$N$16,0)</f>
        <v>0</v>
      </c>
      <c r="AO105" s="89">
        <f t="shared" si="29"/>
        <v>0</v>
      </c>
      <c r="AQ105" s="91">
        <f t="shared" si="18"/>
        <v>0</v>
      </c>
      <c r="AR105" s="91">
        <f t="shared" si="19"/>
        <v>0</v>
      </c>
      <c r="AS105" s="91">
        <f t="shared" si="20"/>
        <v>0</v>
      </c>
      <c r="AT105" s="91">
        <f t="shared" si="21"/>
        <v>0</v>
      </c>
      <c r="AU105" s="91">
        <f t="shared" si="22"/>
        <v>0</v>
      </c>
      <c r="AV105" s="91">
        <f t="shared" si="23"/>
        <v>0</v>
      </c>
      <c r="AW105" s="91">
        <f t="shared" si="24"/>
        <v>0</v>
      </c>
      <c r="AX105" s="91">
        <f t="shared" si="25"/>
        <v>0</v>
      </c>
      <c r="AY105" s="91">
        <f t="shared" si="26"/>
        <v>0</v>
      </c>
      <c r="AZ105" s="91">
        <f t="shared" si="27"/>
        <v>0</v>
      </c>
    </row>
    <row r="106" spans="1:52" x14ac:dyDescent="0.25">
      <c r="A106" s="50" t="s">
        <v>180</v>
      </c>
      <c r="B106" s="81">
        <f>'III Plan Rates'!B106</f>
        <v>0</v>
      </c>
      <c r="C106" s="80">
        <f>'III Plan Rates'!D106</f>
        <v>0</v>
      </c>
      <c r="D106" s="82">
        <f>'III Plan Rates'!E106</f>
        <v>0</v>
      </c>
      <c r="E106" s="81">
        <f>'III Plan Rates'!F106</f>
        <v>0</v>
      </c>
      <c r="F106" s="11">
        <f>'III Plan Rates'!G106</f>
        <v>0</v>
      </c>
      <c r="G106" s="11">
        <f>'III Plan Rates'!J106</f>
        <v>0</v>
      </c>
      <c r="H106" s="47"/>
      <c r="I106" s="327"/>
      <c r="J106" s="327"/>
      <c r="K106" s="327"/>
      <c r="L106" s="327"/>
      <c r="M106" s="327"/>
      <c r="N106" s="327"/>
      <c r="O106" s="327"/>
      <c r="P106" s="327"/>
      <c r="Q106" s="327"/>
      <c r="R106" s="79">
        <f t="shared" si="17"/>
        <v>0</v>
      </c>
      <c r="S106" s="28"/>
      <c r="T106" s="28"/>
      <c r="U106" s="90">
        <f>IF(I106&gt;0,'III Plan Rates'!$Z106*'V Consumer Factors'!$M$8,0)</f>
        <v>0</v>
      </c>
      <c r="V106" s="90">
        <f>IF(J106&gt;0,'III Plan Rates'!$Z106*'V Consumer Factors'!$M$9,0)</f>
        <v>0</v>
      </c>
      <c r="W106" s="90">
        <f>IF(K106&gt;0,'III Plan Rates'!$Z106*'V Consumer Factors'!$M$10,0)</f>
        <v>0</v>
      </c>
      <c r="X106" s="90">
        <f>IF(L106&gt;0,'III Plan Rates'!$Z106*'V Consumer Factors'!$M$11,0)</f>
        <v>0</v>
      </c>
      <c r="Y106" s="90">
        <f>IF(M106&gt;0,'III Plan Rates'!$Z106*'V Consumer Factors'!$M$12,0)</f>
        <v>0</v>
      </c>
      <c r="Z106" s="90">
        <f>IF(N106&gt;0,'III Plan Rates'!$Z106*'V Consumer Factors'!$M$13,0)</f>
        <v>0</v>
      </c>
      <c r="AA106" s="90">
        <f>IF(O106&gt;0,'III Plan Rates'!$Z106*'V Consumer Factors'!$M$14,0)</f>
        <v>0</v>
      </c>
      <c r="AB106" s="90">
        <f>IF(P106&gt;0,'III Plan Rates'!$Z106*'V Consumer Factors'!$M$15,0)</f>
        <v>0</v>
      </c>
      <c r="AC106" s="90">
        <f>IF(Q106&gt;0,'III Plan Rates'!$Z106*'V Consumer Factors'!$M$16,0)</f>
        <v>0</v>
      </c>
      <c r="AD106" s="90">
        <f t="shared" si="28"/>
        <v>0</v>
      </c>
      <c r="AE106" s="21"/>
      <c r="AF106" s="89">
        <f>IF(I106&gt;0,'III Plan Rates'!$AA106*'V Consumer Factors'!$N$8,0)</f>
        <v>0</v>
      </c>
      <c r="AG106" s="89">
        <f>IF(J106&gt;0,'III Plan Rates'!$AA106*'V Consumer Factors'!$N$9,0)</f>
        <v>0</v>
      </c>
      <c r="AH106" s="89">
        <f>IF(K106&gt;0,'III Plan Rates'!$AA106*'V Consumer Factors'!$N$10,0)</f>
        <v>0</v>
      </c>
      <c r="AI106" s="89">
        <f>IF(L106&gt;0,'III Plan Rates'!$AA106*'V Consumer Factors'!$N$11,0)</f>
        <v>0</v>
      </c>
      <c r="AJ106" s="89">
        <f>IF(M106&gt;0,'III Plan Rates'!$AA106*'V Consumer Factors'!$N$12,0)</f>
        <v>0</v>
      </c>
      <c r="AK106" s="89">
        <f>IF(N106&gt;0,'III Plan Rates'!$AA106*'V Consumer Factors'!$N$13,0)</f>
        <v>0</v>
      </c>
      <c r="AL106" s="89">
        <f>IF(O106&gt;0,'III Plan Rates'!$AA106*'V Consumer Factors'!$N$14,0)</f>
        <v>0</v>
      </c>
      <c r="AM106" s="89">
        <f>IF(P106&gt;0,'III Plan Rates'!$AA106*'V Consumer Factors'!$N$15,0)</f>
        <v>0</v>
      </c>
      <c r="AN106" s="89">
        <f>IF(Q106&gt;0,'III Plan Rates'!$AA106*'V Consumer Factors'!$N$16,0)</f>
        <v>0</v>
      </c>
      <c r="AO106" s="89">
        <f t="shared" si="29"/>
        <v>0</v>
      </c>
      <c r="AQ106" s="91">
        <f t="shared" si="18"/>
        <v>0</v>
      </c>
      <c r="AR106" s="91">
        <f t="shared" si="19"/>
        <v>0</v>
      </c>
      <c r="AS106" s="91">
        <f t="shared" si="20"/>
        <v>0</v>
      </c>
      <c r="AT106" s="91">
        <f t="shared" si="21"/>
        <v>0</v>
      </c>
      <c r="AU106" s="91">
        <f t="shared" si="22"/>
        <v>0</v>
      </c>
      <c r="AV106" s="91">
        <f t="shared" si="23"/>
        <v>0</v>
      </c>
      <c r="AW106" s="91">
        <f t="shared" si="24"/>
        <v>0</v>
      </c>
      <c r="AX106" s="91">
        <f t="shared" si="25"/>
        <v>0</v>
      </c>
      <c r="AY106" s="91">
        <f t="shared" si="26"/>
        <v>0</v>
      </c>
      <c r="AZ106" s="91">
        <f t="shared" si="27"/>
        <v>0</v>
      </c>
    </row>
    <row r="107" spans="1:52" x14ac:dyDescent="0.25">
      <c r="A107" s="50" t="s">
        <v>181</v>
      </c>
      <c r="B107" s="81">
        <f>'III Plan Rates'!B107</f>
        <v>0</v>
      </c>
      <c r="C107" s="80">
        <f>'III Plan Rates'!D107</f>
        <v>0</v>
      </c>
      <c r="D107" s="82">
        <f>'III Plan Rates'!E107</f>
        <v>0</v>
      </c>
      <c r="E107" s="81">
        <f>'III Plan Rates'!F107</f>
        <v>0</v>
      </c>
      <c r="F107" s="11">
        <f>'III Plan Rates'!G107</f>
        <v>0</v>
      </c>
      <c r="G107" s="11">
        <f>'III Plan Rates'!J107</f>
        <v>0</v>
      </c>
      <c r="H107" s="47"/>
      <c r="I107" s="327"/>
      <c r="J107" s="327"/>
      <c r="K107" s="327"/>
      <c r="L107" s="327"/>
      <c r="M107" s="327"/>
      <c r="N107" s="327"/>
      <c r="O107" s="327"/>
      <c r="P107" s="327"/>
      <c r="Q107" s="327"/>
      <c r="R107" s="79">
        <f t="shared" si="17"/>
        <v>0</v>
      </c>
      <c r="S107" s="28"/>
      <c r="T107" s="28"/>
      <c r="U107" s="90">
        <f>IF(I107&gt;0,'III Plan Rates'!$Z107*'V Consumer Factors'!$M$8,0)</f>
        <v>0</v>
      </c>
      <c r="V107" s="90">
        <f>IF(J107&gt;0,'III Plan Rates'!$Z107*'V Consumer Factors'!$M$9,0)</f>
        <v>0</v>
      </c>
      <c r="W107" s="90">
        <f>IF(K107&gt;0,'III Plan Rates'!$Z107*'V Consumer Factors'!$M$10,0)</f>
        <v>0</v>
      </c>
      <c r="X107" s="90">
        <f>IF(L107&gt;0,'III Plan Rates'!$Z107*'V Consumer Factors'!$M$11,0)</f>
        <v>0</v>
      </c>
      <c r="Y107" s="90">
        <f>IF(M107&gt;0,'III Plan Rates'!$Z107*'V Consumer Factors'!$M$12,0)</f>
        <v>0</v>
      </c>
      <c r="Z107" s="90">
        <f>IF(N107&gt;0,'III Plan Rates'!$Z107*'V Consumer Factors'!$M$13,0)</f>
        <v>0</v>
      </c>
      <c r="AA107" s="90">
        <f>IF(O107&gt;0,'III Plan Rates'!$Z107*'V Consumer Factors'!$M$14,0)</f>
        <v>0</v>
      </c>
      <c r="AB107" s="90">
        <f>IF(P107&gt;0,'III Plan Rates'!$Z107*'V Consumer Factors'!$M$15,0)</f>
        <v>0</v>
      </c>
      <c r="AC107" s="90">
        <f>IF(Q107&gt;0,'III Plan Rates'!$Z107*'V Consumer Factors'!$M$16,0)</f>
        <v>0</v>
      </c>
      <c r="AD107" s="90">
        <f t="shared" si="28"/>
        <v>0</v>
      </c>
      <c r="AE107" s="21"/>
      <c r="AF107" s="89">
        <f>IF(I107&gt;0,'III Plan Rates'!$AA107*'V Consumer Factors'!$N$8,0)</f>
        <v>0</v>
      </c>
      <c r="AG107" s="89">
        <f>IF(J107&gt;0,'III Plan Rates'!$AA107*'V Consumer Factors'!$N$9,0)</f>
        <v>0</v>
      </c>
      <c r="AH107" s="89">
        <f>IF(K107&gt;0,'III Plan Rates'!$AA107*'V Consumer Factors'!$N$10,0)</f>
        <v>0</v>
      </c>
      <c r="AI107" s="89">
        <f>IF(L107&gt;0,'III Plan Rates'!$AA107*'V Consumer Factors'!$N$11,0)</f>
        <v>0</v>
      </c>
      <c r="AJ107" s="89">
        <f>IF(M107&gt;0,'III Plan Rates'!$AA107*'V Consumer Factors'!$N$12,0)</f>
        <v>0</v>
      </c>
      <c r="AK107" s="89">
        <f>IF(N107&gt;0,'III Plan Rates'!$AA107*'V Consumer Factors'!$N$13,0)</f>
        <v>0</v>
      </c>
      <c r="AL107" s="89">
        <f>IF(O107&gt;0,'III Plan Rates'!$AA107*'V Consumer Factors'!$N$14,0)</f>
        <v>0</v>
      </c>
      <c r="AM107" s="89">
        <f>IF(P107&gt;0,'III Plan Rates'!$AA107*'V Consumer Factors'!$N$15,0)</f>
        <v>0</v>
      </c>
      <c r="AN107" s="89">
        <f>IF(Q107&gt;0,'III Plan Rates'!$AA107*'V Consumer Factors'!$N$16,0)</f>
        <v>0</v>
      </c>
      <c r="AO107" s="89">
        <f t="shared" si="29"/>
        <v>0</v>
      </c>
      <c r="AQ107" s="91">
        <f t="shared" si="18"/>
        <v>0</v>
      </c>
      <c r="AR107" s="91">
        <f t="shared" si="19"/>
        <v>0</v>
      </c>
      <c r="AS107" s="91">
        <f t="shared" si="20"/>
        <v>0</v>
      </c>
      <c r="AT107" s="91">
        <f t="shared" si="21"/>
        <v>0</v>
      </c>
      <c r="AU107" s="91">
        <f t="shared" si="22"/>
        <v>0</v>
      </c>
      <c r="AV107" s="91">
        <f t="shared" si="23"/>
        <v>0</v>
      </c>
      <c r="AW107" s="91">
        <f t="shared" si="24"/>
        <v>0</v>
      </c>
      <c r="AX107" s="91">
        <f t="shared" si="25"/>
        <v>0</v>
      </c>
      <c r="AY107" s="91">
        <f t="shared" si="26"/>
        <v>0</v>
      </c>
      <c r="AZ107" s="91">
        <f t="shared" si="27"/>
        <v>0</v>
      </c>
    </row>
    <row r="108" spans="1:52" x14ac:dyDescent="0.25">
      <c r="A108" s="50" t="s">
        <v>182</v>
      </c>
      <c r="B108" s="81">
        <f>'III Plan Rates'!B108</f>
        <v>0</v>
      </c>
      <c r="C108" s="80">
        <f>'III Plan Rates'!D108</f>
        <v>0</v>
      </c>
      <c r="D108" s="82">
        <f>'III Plan Rates'!E108</f>
        <v>0</v>
      </c>
      <c r="E108" s="81">
        <f>'III Plan Rates'!F108</f>
        <v>0</v>
      </c>
      <c r="F108" s="11">
        <f>'III Plan Rates'!G108</f>
        <v>0</v>
      </c>
      <c r="G108" s="11">
        <f>'III Plan Rates'!J108</f>
        <v>0</v>
      </c>
      <c r="H108" s="47"/>
      <c r="I108" s="327"/>
      <c r="J108" s="327"/>
      <c r="K108" s="327"/>
      <c r="L108" s="327"/>
      <c r="M108" s="327"/>
      <c r="N108" s="327"/>
      <c r="O108" s="327"/>
      <c r="P108" s="327"/>
      <c r="Q108" s="327"/>
      <c r="R108" s="79">
        <f t="shared" si="17"/>
        <v>0</v>
      </c>
      <c r="S108" s="28"/>
      <c r="T108" s="28"/>
      <c r="U108" s="90">
        <f>IF(I108&gt;0,'III Plan Rates'!$Z108*'V Consumer Factors'!$M$8,0)</f>
        <v>0</v>
      </c>
      <c r="V108" s="90">
        <f>IF(J108&gt;0,'III Plan Rates'!$Z108*'V Consumer Factors'!$M$9,0)</f>
        <v>0</v>
      </c>
      <c r="W108" s="90">
        <f>IF(K108&gt;0,'III Plan Rates'!$Z108*'V Consumer Factors'!$M$10,0)</f>
        <v>0</v>
      </c>
      <c r="X108" s="90">
        <f>IF(L108&gt;0,'III Plan Rates'!$Z108*'V Consumer Factors'!$M$11,0)</f>
        <v>0</v>
      </c>
      <c r="Y108" s="90">
        <f>IF(M108&gt;0,'III Plan Rates'!$Z108*'V Consumer Factors'!$M$12,0)</f>
        <v>0</v>
      </c>
      <c r="Z108" s="90">
        <f>IF(N108&gt;0,'III Plan Rates'!$Z108*'V Consumer Factors'!$M$13,0)</f>
        <v>0</v>
      </c>
      <c r="AA108" s="90">
        <f>IF(O108&gt;0,'III Plan Rates'!$Z108*'V Consumer Factors'!$M$14,0)</f>
        <v>0</v>
      </c>
      <c r="AB108" s="90">
        <f>IF(P108&gt;0,'III Plan Rates'!$Z108*'V Consumer Factors'!$M$15,0)</f>
        <v>0</v>
      </c>
      <c r="AC108" s="90">
        <f>IF(Q108&gt;0,'III Plan Rates'!$Z108*'V Consumer Factors'!$M$16,0)</f>
        <v>0</v>
      </c>
      <c r="AD108" s="90">
        <f t="shared" si="28"/>
        <v>0</v>
      </c>
      <c r="AE108" s="21"/>
      <c r="AF108" s="89">
        <f>IF(I108&gt;0,'III Plan Rates'!$AA108*'V Consumer Factors'!$N$8,0)</f>
        <v>0</v>
      </c>
      <c r="AG108" s="89">
        <f>IF(J108&gt;0,'III Plan Rates'!$AA108*'V Consumer Factors'!$N$9,0)</f>
        <v>0</v>
      </c>
      <c r="AH108" s="89">
        <f>IF(K108&gt;0,'III Plan Rates'!$AA108*'V Consumer Factors'!$N$10,0)</f>
        <v>0</v>
      </c>
      <c r="AI108" s="89">
        <f>IF(L108&gt;0,'III Plan Rates'!$AA108*'V Consumer Factors'!$N$11,0)</f>
        <v>0</v>
      </c>
      <c r="AJ108" s="89">
        <f>IF(M108&gt;0,'III Plan Rates'!$AA108*'V Consumer Factors'!$N$12,0)</f>
        <v>0</v>
      </c>
      <c r="AK108" s="89">
        <f>IF(N108&gt;0,'III Plan Rates'!$AA108*'V Consumer Factors'!$N$13,0)</f>
        <v>0</v>
      </c>
      <c r="AL108" s="89">
        <f>IF(O108&gt;0,'III Plan Rates'!$AA108*'V Consumer Factors'!$N$14,0)</f>
        <v>0</v>
      </c>
      <c r="AM108" s="89">
        <f>IF(P108&gt;0,'III Plan Rates'!$AA108*'V Consumer Factors'!$N$15,0)</f>
        <v>0</v>
      </c>
      <c r="AN108" s="89">
        <f>IF(Q108&gt;0,'III Plan Rates'!$AA108*'V Consumer Factors'!$N$16,0)</f>
        <v>0</v>
      </c>
      <c r="AO108" s="89">
        <f t="shared" si="29"/>
        <v>0</v>
      </c>
      <c r="AQ108" s="91">
        <f t="shared" si="18"/>
        <v>0</v>
      </c>
      <c r="AR108" s="91">
        <f t="shared" si="19"/>
        <v>0</v>
      </c>
      <c r="AS108" s="91">
        <f t="shared" si="20"/>
        <v>0</v>
      </c>
      <c r="AT108" s="91">
        <f t="shared" si="21"/>
        <v>0</v>
      </c>
      <c r="AU108" s="91">
        <f t="shared" si="22"/>
        <v>0</v>
      </c>
      <c r="AV108" s="91">
        <f t="shared" si="23"/>
        <v>0</v>
      </c>
      <c r="AW108" s="91">
        <f t="shared" si="24"/>
        <v>0</v>
      </c>
      <c r="AX108" s="91">
        <f t="shared" si="25"/>
        <v>0</v>
      </c>
      <c r="AY108" s="91">
        <f t="shared" si="26"/>
        <v>0</v>
      </c>
      <c r="AZ108" s="91">
        <f t="shared" si="27"/>
        <v>0</v>
      </c>
    </row>
    <row r="109" spans="1:52" x14ac:dyDescent="0.25">
      <c r="A109" s="50" t="s">
        <v>183</v>
      </c>
      <c r="B109" s="81">
        <f>'III Plan Rates'!B109</f>
        <v>0</v>
      </c>
      <c r="C109" s="80">
        <f>'III Plan Rates'!D109</f>
        <v>0</v>
      </c>
      <c r="D109" s="82">
        <f>'III Plan Rates'!E109</f>
        <v>0</v>
      </c>
      <c r="E109" s="81">
        <f>'III Plan Rates'!F109</f>
        <v>0</v>
      </c>
      <c r="F109" s="11">
        <f>'III Plan Rates'!G109</f>
        <v>0</v>
      </c>
      <c r="G109" s="11">
        <f>'III Plan Rates'!J109</f>
        <v>0</v>
      </c>
      <c r="H109" s="47"/>
      <c r="I109" s="327"/>
      <c r="J109" s="327"/>
      <c r="K109" s="327"/>
      <c r="L109" s="327"/>
      <c r="M109" s="327"/>
      <c r="N109" s="327"/>
      <c r="O109" s="327"/>
      <c r="P109" s="327"/>
      <c r="Q109" s="327"/>
      <c r="R109" s="79">
        <f t="shared" si="17"/>
        <v>0</v>
      </c>
      <c r="S109" s="28"/>
      <c r="T109" s="28"/>
      <c r="U109" s="90">
        <f>IF(I109&gt;0,'III Plan Rates'!$Z109*'V Consumer Factors'!$M$8,0)</f>
        <v>0</v>
      </c>
      <c r="V109" s="90">
        <f>IF(J109&gt;0,'III Plan Rates'!$Z109*'V Consumer Factors'!$M$9,0)</f>
        <v>0</v>
      </c>
      <c r="W109" s="90">
        <f>IF(K109&gt;0,'III Plan Rates'!$Z109*'V Consumer Factors'!$M$10,0)</f>
        <v>0</v>
      </c>
      <c r="X109" s="90">
        <f>IF(L109&gt;0,'III Plan Rates'!$Z109*'V Consumer Factors'!$M$11,0)</f>
        <v>0</v>
      </c>
      <c r="Y109" s="90">
        <f>IF(M109&gt;0,'III Plan Rates'!$Z109*'V Consumer Factors'!$M$12,0)</f>
        <v>0</v>
      </c>
      <c r="Z109" s="90">
        <f>IF(N109&gt;0,'III Plan Rates'!$Z109*'V Consumer Factors'!$M$13,0)</f>
        <v>0</v>
      </c>
      <c r="AA109" s="90">
        <f>IF(O109&gt;0,'III Plan Rates'!$Z109*'V Consumer Factors'!$M$14,0)</f>
        <v>0</v>
      </c>
      <c r="AB109" s="90">
        <f>IF(P109&gt;0,'III Plan Rates'!$Z109*'V Consumer Factors'!$M$15,0)</f>
        <v>0</v>
      </c>
      <c r="AC109" s="90">
        <f>IF(Q109&gt;0,'III Plan Rates'!$Z109*'V Consumer Factors'!$M$16,0)</f>
        <v>0</v>
      </c>
      <c r="AD109" s="90">
        <f t="shared" si="28"/>
        <v>0</v>
      </c>
      <c r="AE109" s="21"/>
      <c r="AF109" s="89">
        <f>IF(I109&gt;0,'III Plan Rates'!$AA109*'V Consumer Factors'!$N$8,0)</f>
        <v>0</v>
      </c>
      <c r="AG109" s="89">
        <f>IF(J109&gt;0,'III Plan Rates'!$AA109*'V Consumer Factors'!$N$9,0)</f>
        <v>0</v>
      </c>
      <c r="AH109" s="89">
        <f>IF(K109&gt;0,'III Plan Rates'!$AA109*'V Consumer Factors'!$N$10,0)</f>
        <v>0</v>
      </c>
      <c r="AI109" s="89">
        <f>IF(L109&gt;0,'III Plan Rates'!$AA109*'V Consumer Factors'!$N$11,0)</f>
        <v>0</v>
      </c>
      <c r="AJ109" s="89">
        <f>IF(M109&gt;0,'III Plan Rates'!$AA109*'V Consumer Factors'!$N$12,0)</f>
        <v>0</v>
      </c>
      <c r="AK109" s="89">
        <f>IF(N109&gt;0,'III Plan Rates'!$AA109*'V Consumer Factors'!$N$13,0)</f>
        <v>0</v>
      </c>
      <c r="AL109" s="89">
        <f>IF(O109&gt;0,'III Plan Rates'!$AA109*'V Consumer Factors'!$N$14,0)</f>
        <v>0</v>
      </c>
      <c r="AM109" s="89">
        <f>IF(P109&gt;0,'III Plan Rates'!$AA109*'V Consumer Factors'!$N$15,0)</f>
        <v>0</v>
      </c>
      <c r="AN109" s="89">
        <f>IF(Q109&gt;0,'III Plan Rates'!$AA109*'V Consumer Factors'!$N$16,0)</f>
        <v>0</v>
      </c>
      <c r="AO109" s="89">
        <f t="shared" si="29"/>
        <v>0</v>
      </c>
      <c r="AQ109" s="91">
        <f t="shared" si="18"/>
        <v>0</v>
      </c>
      <c r="AR109" s="91">
        <f t="shared" si="19"/>
        <v>0</v>
      </c>
      <c r="AS109" s="91">
        <f t="shared" si="20"/>
        <v>0</v>
      </c>
      <c r="AT109" s="91">
        <f t="shared" si="21"/>
        <v>0</v>
      </c>
      <c r="AU109" s="91">
        <f t="shared" si="22"/>
        <v>0</v>
      </c>
      <c r="AV109" s="91">
        <f t="shared" si="23"/>
        <v>0</v>
      </c>
      <c r="AW109" s="91">
        <f t="shared" si="24"/>
        <v>0</v>
      </c>
      <c r="AX109" s="91">
        <f t="shared" si="25"/>
        <v>0</v>
      </c>
      <c r="AY109" s="91">
        <f t="shared" si="26"/>
        <v>0</v>
      </c>
      <c r="AZ109" s="91">
        <f t="shared" si="27"/>
        <v>0</v>
      </c>
    </row>
    <row r="110" spans="1:52" x14ac:dyDescent="0.25">
      <c r="A110" s="50" t="s">
        <v>184</v>
      </c>
      <c r="B110" s="81">
        <f>'III Plan Rates'!B110</f>
        <v>0</v>
      </c>
      <c r="C110" s="80">
        <f>'III Plan Rates'!D110</f>
        <v>0</v>
      </c>
      <c r="D110" s="82">
        <f>'III Plan Rates'!E110</f>
        <v>0</v>
      </c>
      <c r="E110" s="81">
        <f>'III Plan Rates'!F110</f>
        <v>0</v>
      </c>
      <c r="F110" s="11">
        <f>'III Plan Rates'!G110</f>
        <v>0</v>
      </c>
      <c r="G110" s="11">
        <f>'III Plan Rates'!J110</f>
        <v>0</v>
      </c>
      <c r="H110" s="47"/>
      <c r="I110" s="327"/>
      <c r="J110" s="327"/>
      <c r="K110" s="327"/>
      <c r="L110" s="327"/>
      <c r="M110" s="327"/>
      <c r="N110" s="327"/>
      <c r="O110" s="327"/>
      <c r="P110" s="327"/>
      <c r="Q110" s="327"/>
      <c r="R110" s="79">
        <f t="shared" si="17"/>
        <v>0</v>
      </c>
      <c r="S110" s="28"/>
      <c r="T110" s="28"/>
      <c r="U110" s="90">
        <f>IF(I110&gt;0,'III Plan Rates'!$Z110*'V Consumer Factors'!$M$8,0)</f>
        <v>0</v>
      </c>
      <c r="V110" s="90">
        <f>IF(J110&gt;0,'III Plan Rates'!$Z110*'V Consumer Factors'!$M$9,0)</f>
        <v>0</v>
      </c>
      <c r="W110" s="90">
        <f>IF(K110&gt;0,'III Plan Rates'!$Z110*'V Consumer Factors'!$M$10,0)</f>
        <v>0</v>
      </c>
      <c r="X110" s="90">
        <f>IF(L110&gt;0,'III Plan Rates'!$Z110*'V Consumer Factors'!$M$11,0)</f>
        <v>0</v>
      </c>
      <c r="Y110" s="90">
        <f>IF(M110&gt;0,'III Plan Rates'!$Z110*'V Consumer Factors'!$M$12,0)</f>
        <v>0</v>
      </c>
      <c r="Z110" s="90">
        <f>IF(N110&gt;0,'III Plan Rates'!$Z110*'V Consumer Factors'!$M$13,0)</f>
        <v>0</v>
      </c>
      <c r="AA110" s="90">
        <f>IF(O110&gt;0,'III Plan Rates'!$Z110*'V Consumer Factors'!$M$14,0)</f>
        <v>0</v>
      </c>
      <c r="AB110" s="90">
        <f>IF(P110&gt;0,'III Plan Rates'!$Z110*'V Consumer Factors'!$M$15,0)</f>
        <v>0</v>
      </c>
      <c r="AC110" s="90">
        <f>IF(Q110&gt;0,'III Plan Rates'!$Z110*'V Consumer Factors'!$M$16,0)</f>
        <v>0</v>
      </c>
      <c r="AD110" s="90">
        <f t="shared" si="28"/>
        <v>0</v>
      </c>
      <c r="AE110" s="21"/>
      <c r="AF110" s="89">
        <f>IF(I110&gt;0,'III Plan Rates'!$AA110*'V Consumer Factors'!$N$8,0)</f>
        <v>0</v>
      </c>
      <c r="AG110" s="89">
        <f>IF(J110&gt;0,'III Plan Rates'!$AA110*'V Consumer Factors'!$N$9,0)</f>
        <v>0</v>
      </c>
      <c r="AH110" s="89">
        <f>IF(K110&gt;0,'III Plan Rates'!$AA110*'V Consumer Factors'!$N$10,0)</f>
        <v>0</v>
      </c>
      <c r="AI110" s="89">
        <f>IF(L110&gt;0,'III Plan Rates'!$AA110*'V Consumer Factors'!$N$11,0)</f>
        <v>0</v>
      </c>
      <c r="AJ110" s="89">
        <f>IF(M110&gt;0,'III Plan Rates'!$AA110*'V Consumer Factors'!$N$12,0)</f>
        <v>0</v>
      </c>
      <c r="AK110" s="89">
        <f>IF(N110&gt;0,'III Plan Rates'!$AA110*'V Consumer Factors'!$N$13,0)</f>
        <v>0</v>
      </c>
      <c r="AL110" s="89">
        <f>IF(O110&gt;0,'III Plan Rates'!$AA110*'V Consumer Factors'!$N$14,0)</f>
        <v>0</v>
      </c>
      <c r="AM110" s="89">
        <f>IF(P110&gt;0,'III Plan Rates'!$AA110*'V Consumer Factors'!$N$15,0)</f>
        <v>0</v>
      </c>
      <c r="AN110" s="89">
        <f>IF(Q110&gt;0,'III Plan Rates'!$AA110*'V Consumer Factors'!$N$16,0)</f>
        <v>0</v>
      </c>
      <c r="AO110" s="89">
        <f t="shared" si="29"/>
        <v>0</v>
      </c>
      <c r="AQ110" s="91">
        <f t="shared" si="18"/>
        <v>0</v>
      </c>
      <c r="AR110" s="91">
        <f t="shared" si="19"/>
        <v>0</v>
      </c>
      <c r="AS110" s="91">
        <f t="shared" si="20"/>
        <v>0</v>
      </c>
      <c r="AT110" s="91">
        <f t="shared" si="21"/>
        <v>0</v>
      </c>
      <c r="AU110" s="91">
        <f t="shared" si="22"/>
        <v>0</v>
      </c>
      <c r="AV110" s="91">
        <f t="shared" si="23"/>
        <v>0</v>
      </c>
      <c r="AW110" s="91">
        <f t="shared" si="24"/>
        <v>0</v>
      </c>
      <c r="AX110" s="91">
        <f t="shared" si="25"/>
        <v>0</v>
      </c>
      <c r="AY110" s="91">
        <f t="shared" si="26"/>
        <v>0</v>
      </c>
      <c r="AZ110" s="91">
        <f t="shared" si="27"/>
        <v>0</v>
      </c>
    </row>
    <row r="111" spans="1:52" x14ac:dyDescent="0.25">
      <c r="A111" s="50" t="s">
        <v>185</v>
      </c>
      <c r="B111" s="81">
        <f>'III Plan Rates'!B111</f>
        <v>0</v>
      </c>
      <c r="C111" s="80">
        <f>'III Plan Rates'!D111</f>
        <v>0</v>
      </c>
      <c r="D111" s="82">
        <f>'III Plan Rates'!E111</f>
        <v>0</v>
      </c>
      <c r="E111" s="81">
        <f>'III Plan Rates'!F111</f>
        <v>0</v>
      </c>
      <c r="F111" s="11">
        <f>'III Plan Rates'!G111</f>
        <v>0</v>
      </c>
      <c r="G111" s="11">
        <f>'III Plan Rates'!J111</f>
        <v>0</v>
      </c>
      <c r="H111" s="47"/>
      <c r="I111" s="327"/>
      <c r="J111" s="327"/>
      <c r="K111" s="327"/>
      <c r="L111" s="327"/>
      <c r="M111" s="327"/>
      <c r="N111" s="327"/>
      <c r="O111" s="327"/>
      <c r="P111" s="327"/>
      <c r="Q111" s="327"/>
      <c r="R111" s="79">
        <f t="shared" si="17"/>
        <v>0</v>
      </c>
      <c r="S111" s="28"/>
      <c r="T111" s="28"/>
      <c r="U111" s="90">
        <f>IF(I111&gt;0,'III Plan Rates'!$Z111*'V Consumer Factors'!$M$8,0)</f>
        <v>0</v>
      </c>
      <c r="V111" s="90">
        <f>IF(J111&gt;0,'III Plan Rates'!$Z111*'V Consumer Factors'!$M$9,0)</f>
        <v>0</v>
      </c>
      <c r="W111" s="90">
        <f>IF(K111&gt;0,'III Plan Rates'!$Z111*'V Consumer Factors'!$M$10,0)</f>
        <v>0</v>
      </c>
      <c r="X111" s="90">
        <f>IF(L111&gt;0,'III Plan Rates'!$Z111*'V Consumer Factors'!$M$11,0)</f>
        <v>0</v>
      </c>
      <c r="Y111" s="90">
        <f>IF(M111&gt;0,'III Plan Rates'!$Z111*'V Consumer Factors'!$M$12,0)</f>
        <v>0</v>
      </c>
      <c r="Z111" s="90">
        <f>IF(N111&gt;0,'III Plan Rates'!$Z111*'V Consumer Factors'!$M$13,0)</f>
        <v>0</v>
      </c>
      <c r="AA111" s="90">
        <f>IF(O111&gt;0,'III Plan Rates'!$Z111*'V Consumer Factors'!$M$14,0)</f>
        <v>0</v>
      </c>
      <c r="AB111" s="90">
        <f>IF(P111&gt;0,'III Plan Rates'!$Z111*'V Consumer Factors'!$M$15,0)</f>
        <v>0</v>
      </c>
      <c r="AC111" s="90">
        <f>IF(Q111&gt;0,'III Plan Rates'!$Z111*'V Consumer Factors'!$M$16,0)</f>
        <v>0</v>
      </c>
      <c r="AD111" s="90">
        <f t="shared" si="28"/>
        <v>0</v>
      </c>
      <c r="AE111" s="21"/>
      <c r="AF111" s="89">
        <f>IF(I111&gt;0,'III Plan Rates'!$AA111*'V Consumer Factors'!$N$8,0)</f>
        <v>0</v>
      </c>
      <c r="AG111" s="89">
        <f>IF(J111&gt;0,'III Plan Rates'!$AA111*'V Consumer Factors'!$N$9,0)</f>
        <v>0</v>
      </c>
      <c r="AH111" s="89">
        <f>IF(K111&gt;0,'III Plan Rates'!$AA111*'V Consumer Factors'!$N$10,0)</f>
        <v>0</v>
      </c>
      <c r="AI111" s="89">
        <f>IF(L111&gt;0,'III Plan Rates'!$AA111*'V Consumer Factors'!$N$11,0)</f>
        <v>0</v>
      </c>
      <c r="AJ111" s="89">
        <f>IF(M111&gt;0,'III Plan Rates'!$AA111*'V Consumer Factors'!$N$12,0)</f>
        <v>0</v>
      </c>
      <c r="AK111" s="89">
        <f>IF(N111&gt;0,'III Plan Rates'!$AA111*'V Consumer Factors'!$N$13,0)</f>
        <v>0</v>
      </c>
      <c r="AL111" s="89">
        <f>IF(O111&gt;0,'III Plan Rates'!$AA111*'V Consumer Factors'!$N$14,0)</f>
        <v>0</v>
      </c>
      <c r="AM111" s="89">
        <f>IF(P111&gt;0,'III Plan Rates'!$AA111*'V Consumer Factors'!$N$15,0)</f>
        <v>0</v>
      </c>
      <c r="AN111" s="89">
        <f>IF(Q111&gt;0,'III Plan Rates'!$AA111*'V Consumer Factors'!$N$16,0)</f>
        <v>0</v>
      </c>
      <c r="AO111" s="89">
        <f t="shared" si="29"/>
        <v>0</v>
      </c>
      <c r="AQ111" s="91">
        <f t="shared" si="18"/>
        <v>0</v>
      </c>
      <c r="AR111" s="91">
        <f t="shared" si="19"/>
        <v>0</v>
      </c>
      <c r="AS111" s="91">
        <f t="shared" si="20"/>
        <v>0</v>
      </c>
      <c r="AT111" s="91">
        <f t="shared" si="21"/>
        <v>0</v>
      </c>
      <c r="AU111" s="91">
        <f t="shared" si="22"/>
        <v>0</v>
      </c>
      <c r="AV111" s="91">
        <f t="shared" si="23"/>
        <v>0</v>
      </c>
      <c r="AW111" s="91">
        <f t="shared" si="24"/>
        <v>0</v>
      </c>
      <c r="AX111" s="91">
        <f t="shared" si="25"/>
        <v>0</v>
      </c>
      <c r="AY111" s="91">
        <f t="shared" si="26"/>
        <v>0</v>
      </c>
      <c r="AZ111" s="91">
        <f t="shared" si="27"/>
        <v>0</v>
      </c>
    </row>
    <row r="112" spans="1:52" x14ac:dyDescent="0.25">
      <c r="A112" s="50" t="s">
        <v>186</v>
      </c>
      <c r="B112" s="81">
        <f>'III Plan Rates'!B112</f>
        <v>0</v>
      </c>
      <c r="C112" s="80">
        <f>'III Plan Rates'!D112</f>
        <v>0</v>
      </c>
      <c r="D112" s="82">
        <f>'III Plan Rates'!E112</f>
        <v>0</v>
      </c>
      <c r="E112" s="81">
        <f>'III Plan Rates'!F112</f>
        <v>0</v>
      </c>
      <c r="F112" s="11">
        <f>'III Plan Rates'!G112</f>
        <v>0</v>
      </c>
      <c r="G112" s="11">
        <f>'III Plan Rates'!J112</f>
        <v>0</v>
      </c>
      <c r="H112" s="47"/>
      <c r="I112" s="327"/>
      <c r="J112" s="327"/>
      <c r="K112" s="327"/>
      <c r="L112" s="327"/>
      <c r="M112" s="327"/>
      <c r="N112" s="327"/>
      <c r="O112" s="327"/>
      <c r="P112" s="327"/>
      <c r="Q112" s="327"/>
      <c r="R112" s="79">
        <f t="shared" si="17"/>
        <v>0</v>
      </c>
      <c r="S112" s="28"/>
      <c r="T112" s="28"/>
      <c r="U112" s="90">
        <f>IF(I112&gt;0,'III Plan Rates'!$Z112*'V Consumer Factors'!$M$8,0)</f>
        <v>0</v>
      </c>
      <c r="V112" s="90">
        <f>IF(J112&gt;0,'III Plan Rates'!$Z112*'V Consumer Factors'!$M$9,0)</f>
        <v>0</v>
      </c>
      <c r="W112" s="90">
        <f>IF(K112&gt;0,'III Plan Rates'!$Z112*'V Consumer Factors'!$M$10,0)</f>
        <v>0</v>
      </c>
      <c r="X112" s="90">
        <f>IF(L112&gt;0,'III Plan Rates'!$Z112*'V Consumer Factors'!$M$11,0)</f>
        <v>0</v>
      </c>
      <c r="Y112" s="90">
        <f>IF(M112&gt;0,'III Plan Rates'!$Z112*'V Consumer Factors'!$M$12,0)</f>
        <v>0</v>
      </c>
      <c r="Z112" s="90">
        <f>IF(N112&gt;0,'III Plan Rates'!$Z112*'V Consumer Factors'!$M$13,0)</f>
        <v>0</v>
      </c>
      <c r="AA112" s="90">
        <f>IF(O112&gt;0,'III Plan Rates'!$Z112*'V Consumer Factors'!$M$14,0)</f>
        <v>0</v>
      </c>
      <c r="AB112" s="90">
        <f>IF(P112&gt;0,'III Plan Rates'!$Z112*'V Consumer Factors'!$M$15,0)</f>
        <v>0</v>
      </c>
      <c r="AC112" s="90">
        <f>IF(Q112&gt;0,'III Plan Rates'!$Z112*'V Consumer Factors'!$M$16,0)</f>
        <v>0</v>
      </c>
      <c r="AD112" s="90">
        <f t="shared" si="28"/>
        <v>0</v>
      </c>
      <c r="AE112" s="21"/>
      <c r="AF112" s="89">
        <f>IF(I112&gt;0,'III Plan Rates'!$AA112*'V Consumer Factors'!$N$8,0)</f>
        <v>0</v>
      </c>
      <c r="AG112" s="89">
        <f>IF(J112&gt;0,'III Plan Rates'!$AA112*'V Consumer Factors'!$N$9,0)</f>
        <v>0</v>
      </c>
      <c r="AH112" s="89">
        <f>IF(K112&gt;0,'III Plan Rates'!$AA112*'V Consumer Factors'!$N$10,0)</f>
        <v>0</v>
      </c>
      <c r="AI112" s="89">
        <f>IF(L112&gt;0,'III Plan Rates'!$AA112*'V Consumer Factors'!$N$11,0)</f>
        <v>0</v>
      </c>
      <c r="AJ112" s="89">
        <f>IF(M112&gt;0,'III Plan Rates'!$AA112*'V Consumer Factors'!$N$12,0)</f>
        <v>0</v>
      </c>
      <c r="AK112" s="89">
        <f>IF(N112&gt;0,'III Plan Rates'!$AA112*'V Consumer Factors'!$N$13,0)</f>
        <v>0</v>
      </c>
      <c r="AL112" s="89">
        <f>IF(O112&gt;0,'III Plan Rates'!$AA112*'V Consumer Factors'!$N$14,0)</f>
        <v>0</v>
      </c>
      <c r="AM112" s="89">
        <f>IF(P112&gt;0,'III Plan Rates'!$AA112*'V Consumer Factors'!$N$15,0)</f>
        <v>0</v>
      </c>
      <c r="AN112" s="89">
        <f>IF(Q112&gt;0,'III Plan Rates'!$AA112*'V Consumer Factors'!$N$16,0)</f>
        <v>0</v>
      </c>
      <c r="AO112" s="89">
        <f t="shared" si="29"/>
        <v>0</v>
      </c>
      <c r="AQ112" s="91">
        <f t="shared" si="18"/>
        <v>0</v>
      </c>
      <c r="AR112" s="91">
        <f t="shared" si="19"/>
        <v>0</v>
      </c>
      <c r="AS112" s="91">
        <f t="shared" si="20"/>
        <v>0</v>
      </c>
      <c r="AT112" s="91">
        <f t="shared" si="21"/>
        <v>0</v>
      </c>
      <c r="AU112" s="91">
        <f t="shared" si="22"/>
        <v>0</v>
      </c>
      <c r="AV112" s="91">
        <f t="shared" si="23"/>
        <v>0</v>
      </c>
      <c r="AW112" s="91">
        <f t="shared" si="24"/>
        <v>0</v>
      </c>
      <c r="AX112" s="91">
        <f t="shared" si="25"/>
        <v>0</v>
      </c>
      <c r="AY112" s="91">
        <f t="shared" si="26"/>
        <v>0</v>
      </c>
      <c r="AZ112" s="91">
        <f t="shared" si="27"/>
        <v>0</v>
      </c>
    </row>
    <row r="113" spans="1:52" x14ac:dyDescent="0.25">
      <c r="A113" s="50" t="s">
        <v>187</v>
      </c>
      <c r="B113" s="81">
        <f>'III Plan Rates'!B113</f>
        <v>0</v>
      </c>
      <c r="C113" s="80">
        <f>'III Plan Rates'!D113</f>
        <v>0</v>
      </c>
      <c r="D113" s="82">
        <f>'III Plan Rates'!E113</f>
        <v>0</v>
      </c>
      <c r="E113" s="81">
        <f>'III Plan Rates'!F113</f>
        <v>0</v>
      </c>
      <c r="F113" s="11">
        <f>'III Plan Rates'!G113</f>
        <v>0</v>
      </c>
      <c r="G113" s="11">
        <f>'III Plan Rates'!J113</f>
        <v>0</v>
      </c>
      <c r="H113" s="47"/>
      <c r="I113" s="327"/>
      <c r="J113" s="327"/>
      <c r="K113" s="327"/>
      <c r="L113" s="327"/>
      <c r="M113" s="327"/>
      <c r="N113" s="327"/>
      <c r="O113" s="327"/>
      <c r="P113" s="327"/>
      <c r="Q113" s="327"/>
      <c r="R113" s="79">
        <f t="shared" si="17"/>
        <v>0</v>
      </c>
      <c r="S113" s="28"/>
      <c r="T113" s="28"/>
      <c r="U113" s="90">
        <f>IF(I113&gt;0,'III Plan Rates'!$Z113*'V Consumer Factors'!$M$8,0)</f>
        <v>0</v>
      </c>
      <c r="V113" s="90">
        <f>IF(J113&gt;0,'III Plan Rates'!$Z113*'V Consumer Factors'!$M$9,0)</f>
        <v>0</v>
      </c>
      <c r="W113" s="90">
        <f>IF(K113&gt;0,'III Plan Rates'!$Z113*'V Consumer Factors'!$M$10,0)</f>
        <v>0</v>
      </c>
      <c r="X113" s="90">
        <f>IF(L113&gt;0,'III Plan Rates'!$Z113*'V Consumer Factors'!$M$11,0)</f>
        <v>0</v>
      </c>
      <c r="Y113" s="90">
        <f>IF(M113&gt;0,'III Plan Rates'!$Z113*'V Consumer Factors'!$M$12,0)</f>
        <v>0</v>
      </c>
      <c r="Z113" s="90">
        <f>IF(N113&gt;0,'III Plan Rates'!$Z113*'V Consumer Factors'!$M$13,0)</f>
        <v>0</v>
      </c>
      <c r="AA113" s="90">
        <f>IF(O113&gt;0,'III Plan Rates'!$Z113*'V Consumer Factors'!$M$14,0)</f>
        <v>0</v>
      </c>
      <c r="AB113" s="90">
        <f>IF(P113&gt;0,'III Plan Rates'!$Z113*'V Consumer Factors'!$M$15,0)</f>
        <v>0</v>
      </c>
      <c r="AC113" s="90">
        <f>IF(Q113&gt;0,'III Plan Rates'!$Z113*'V Consumer Factors'!$M$16,0)</f>
        <v>0</v>
      </c>
      <c r="AD113" s="90">
        <f t="shared" si="28"/>
        <v>0</v>
      </c>
      <c r="AE113" s="21"/>
      <c r="AF113" s="89">
        <f>IF(I113&gt;0,'III Plan Rates'!$AA113*'V Consumer Factors'!$N$8,0)</f>
        <v>0</v>
      </c>
      <c r="AG113" s="89">
        <f>IF(J113&gt;0,'III Plan Rates'!$AA113*'V Consumer Factors'!$N$9,0)</f>
        <v>0</v>
      </c>
      <c r="AH113" s="89">
        <f>IF(K113&gt;0,'III Plan Rates'!$AA113*'V Consumer Factors'!$N$10,0)</f>
        <v>0</v>
      </c>
      <c r="AI113" s="89">
        <f>IF(L113&gt;0,'III Plan Rates'!$AA113*'V Consumer Factors'!$N$11,0)</f>
        <v>0</v>
      </c>
      <c r="AJ113" s="89">
        <f>IF(M113&gt;0,'III Plan Rates'!$AA113*'V Consumer Factors'!$N$12,0)</f>
        <v>0</v>
      </c>
      <c r="AK113" s="89">
        <f>IF(N113&gt;0,'III Plan Rates'!$AA113*'V Consumer Factors'!$N$13,0)</f>
        <v>0</v>
      </c>
      <c r="AL113" s="89">
        <f>IF(O113&gt;0,'III Plan Rates'!$AA113*'V Consumer Factors'!$N$14,0)</f>
        <v>0</v>
      </c>
      <c r="AM113" s="89">
        <f>IF(P113&gt;0,'III Plan Rates'!$AA113*'V Consumer Factors'!$N$15,0)</f>
        <v>0</v>
      </c>
      <c r="AN113" s="89">
        <f>IF(Q113&gt;0,'III Plan Rates'!$AA113*'V Consumer Factors'!$N$16,0)</f>
        <v>0</v>
      </c>
      <c r="AO113" s="89">
        <f t="shared" si="29"/>
        <v>0</v>
      </c>
      <c r="AQ113" s="91">
        <f t="shared" si="18"/>
        <v>0</v>
      </c>
      <c r="AR113" s="91">
        <f t="shared" si="19"/>
        <v>0</v>
      </c>
      <c r="AS113" s="91">
        <f t="shared" si="20"/>
        <v>0</v>
      </c>
      <c r="AT113" s="91">
        <f t="shared" si="21"/>
        <v>0</v>
      </c>
      <c r="AU113" s="91">
        <f t="shared" si="22"/>
        <v>0</v>
      </c>
      <c r="AV113" s="91">
        <f t="shared" si="23"/>
        <v>0</v>
      </c>
      <c r="AW113" s="91">
        <f t="shared" si="24"/>
        <v>0</v>
      </c>
      <c r="AX113" s="91">
        <f t="shared" si="25"/>
        <v>0</v>
      </c>
      <c r="AY113" s="91">
        <f t="shared" si="26"/>
        <v>0</v>
      </c>
      <c r="AZ113" s="91">
        <f t="shared" si="27"/>
        <v>0</v>
      </c>
    </row>
    <row r="114" spans="1:52" x14ac:dyDescent="0.25">
      <c r="A114" s="50" t="s">
        <v>188</v>
      </c>
      <c r="B114" s="81">
        <f>'III Plan Rates'!B114</f>
        <v>0</v>
      </c>
      <c r="C114" s="80">
        <f>'III Plan Rates'!D114</f>
        <v>0</v>
      </c>
      <c r="D114" s="82">
        <f>'III Plan Rates'!E114</f>
        <v>0</v>
      </c>
      <c r="E114" s="81">
        <f>'III Plan Rates'!F114</f>
        <v>0</v>
      </c>
      <c r="F114" s="11">
        <f>'III Plan Rates'!G114</f>
        <v>0</v>
      </c>
      <c r="G114" s="11">
        <f>'III Plan Rates'!J114</f>
        <v>0</v>
      </c>
      <c r="H114" s="47"/>
      <c r="I114" s="327"/>
      <c r="J114" s="327"/>
      <c r="K114" s="327"/>
      <c r="L114" s="327"/>
      <c r="M114" s="327"/>
      <c r="N114" s="327"/>
      <c r="O114" s="327"/>
      <c r="P114" s="327"/>
      <c r="Q114" s="327"/>
      <c r="R114" s="79">
        <f t="shared" si="17"/>
        <v>0</v>
      </c>
      <c r="S114" s="28"/>
      <c r="T114" s="28"/>
      <c r="U114" s="90">
        <f>IF(I114&gt;0,'III Plan Rates'!$Z114*'V Consumer Factors'!$M$8,0)</f>
        <v>0</v>
      </c>
      <c r="V114" s="90">
        <f>IF(J114&gt;0,'III Plan Rates'!$Z114*'V Consumer Factors'!$M$9,0)</f>
        <v>0</v>
      </c>
      <c r="W114" s="90">
        <f>IF(K114&gt;0,'III Plan Rates'!$Z114*'V Consumer Factors'!$M$10,0)</f>
        <v>0</v>
      </c>
      <c r="X114" s="90">
        <f>IF(L114&gt;0,'III Plan Rates'!$Z114*'V Consumer Factors'!$M$11,0)</f>
        <v>0</v>
      </c>
      <c r="Y114" s="90">
        <f>IF(M114&gt;0,'III Plan Rates'!$Z114*'V Consumer Factors'!$M$12,0)</f>
        <v>0</v>
      </c>
      <c r="Z114" s="90">
        <f>IF(N114&gt;0,'III Plan Rates'!$Z114*'V Consumer Factors'!$M$13,0)</f>
        <v>0</v>
      </c>
      <c r="AA114" s="90">
        <f>IF(O114&gt;0,'III Plan Rates'!$Z114*'V Consumer Factors'!$M$14,0)</f>
        <v>0</v>
      </c>
      <c r="AB114" s="90">
        <f>IF(P114&gt;0,'III Plan Rates'!$Z114*'V Consumer Factors'!$M$15,0)</f>
        <v>0</v>
      </c>
      <c r="AC114" s="90">
        <f>IF(Q114&gt;0,'III Plan Rates'!$Z114*'V Consumer Factors'!$M$16,0)</f>
        <v>0</v>
      </c>
      <c r="AD114" s="90">
        <f t="shared" si="28"/>
        <v>0</v>
      </c>
      <c r="AE114" s="21"/>
      <c r="AF114" s="89">
        <f>IF(I114&gt;0,'III Plan Rates'!$AA114*'V Consumer Factors'!$N$8,0)</f>
        <v>0</v>
      </c>
      <c r="AG114" s="89">
        <f>IF(J114&gt;0,'III Plan Rates'!$AA114*'V Consumer Factors'!$N$9,0)</f>
        <v>0</v>
      </c>
      <c r="AH114" s="89">
        <f>IF(K114&gt;0,'III Plan Rates'!$AA114*'V Consumer Factors'!$N$10,0)</f>
        <v>0</v>
      </c>
      <c r="AI114" s="89">
        <f>IF(L114&gt;0,'III Plan Rates'!$AA114*'V Consumer Factors'!$N$11,0)</f>
        <v>0</v>
      </c>
      <c r="AJ114" s="89">
        <f>IF(M114&gt;0,'III Plan Rates'!$AA114*'V Consumer Factors'!$N$12,0)</f>
        <v>0</v>
      </c>
      <c r="AK114" s="89">
        <f>IF(N114&gt;0,'III Plan Rates'!$AA114*'V Consumer Factors'!$N$13,0)</f>
        <v>0</v>
      </c>
      <c r="AL114" s="89">
        <f>IF(O114&gt;0,'III Plan Rates'!$AA114*'V Consumer Factors'!$N$14,0)</f>
        <v>0</v>
      </c>
      <c r="AM114" s="89">
        <f>IF(P114&gt;0,'III Plan Rates'!$AA114*'V Consumer Factors'!$N$15,0)</f>
        <v>0</v>
      </c>
      <c r="AN114" s="89">
        <f>IF(Q114&gt;0,'III Plan Rates'!$AA114*'V Consumer Factors'!$N$16,0)</f>
        <v>0</v>
      </c>
      <c r="AO114" s="89">
        <f t="shared" si="29"/>
        <v>0</v>
      </c>
      <c r="AQ114" s="91">
        <f t="shared" si="18"/>
        <v>0</v>
      </c>
      <c r="AR114" s="91">
        <f t="shared" si="19"/>
        <v>0</v>
      </c>
      <c r="AS114" s="91">
        <f t="shared" si="20"/>
        <v>0</v>
      </c>
      <c r="AT114" s="91">
        <f t="shared" si="21"/>
        <v>0</v>
      </c>
      <c r="AU114" s="91">
        <f t="shared" si="22"/>
        <v>0</v>
      </c>
      <c r="AV114" s="91">
        <f t="shared" si="23"/>
        <v>0</v>
      </c>
      <c r="AW114" s="91">
        <f t="shared" si="24"/>
        <v>0</v>
      </c>
      <c r="AX114" s="91">
        <f t="shared" si="25"/>
        <v>0</v>
      </c>
      <c r="AY114" s="91">
        <f t="shared" si="26"/>
        <v>0</v>
      </c>
      <c r="AZ114" s="91">
        <f t="shared" si="27"/>
        <v>0</v>
      </c>
    </row>
    <row r="115" spans="1:52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</row>
  </sheetData>
  <sheetProtection algorithmName="SHA-512" hashValue="K3fWRb+Gs+fUR/z2r5gUXT7VvNZOXF8wCa1Mrq9b8xNdiZ7PAz+qMQltpDv1bWauC8dp2Ph9Fw2XSj/OTLe3JQ==" saltValue="C2hY/GkjGTsnXqCs8eAsWw==" spinCount="100000" sheet="1" objects="1" scenarios="1"/>
  <dataConsolidate/>
  <mergeCells count="5">
    <mergeCell ref="AQ9:AZ10"/>
    <mergeCell ref="B13:G13"/>
    <mergeCell ref="I9:R10"/>
    <mergeCell ref="U9:AD10"/>
    <mergeCell ref="AF9:AO10"/>
  </mergeCells>
  <dataValidations xWindow="295" yWindow="769" count="1">
    <dataValidation allowBlank="1" showErrorMessage="1" sqref="B15:B114"/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3"/>
  <sheetViews>
    <sheetView zoomScale="75" zoomScaleNormal="75" workbookViewId="0">
      <selection activeCell="V20" sqref="V20"/>
    </sheetView>
  </sheetViews>
  <sheetFormatPr defaultRowHeight="15" x14ac:dyDescent="0.25"/>
  <cols>
    <col min="11" max="11" width="25.7109375" customWidth="1"/>
    <col min="12" max="12" width="44.85546875" customWidth="1"/>
    <col min="13" max="13" width="12.85546875" customWidth="1"/>
    <col min="14" max="14" width="13.140625" customWidth="1"/>
    <col min="15" max="15" width="11.28515625" customWidth="1"/>
  </cols>
  <sheetData>
    <row r="1" spans="2:14" ht="26.25" x14ac:dyDescent="0.25">
      <c r="B1" s="17" t="s">
        <v>247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4" ht="22.5" customHeight="1" x14ac:dyDescent="0.25">
      <c r="B2" s="17" t="s">
        <v>197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4" spans="2:14" ht="19.5" customHeight="1" x14ac:dyDescent="0.4">
      <c r="B4" s="52" t="s">
        <v>314</v>
      </c>
      <c r="C4" s="16"/>
      <c r="D4" s="16"/>
      <c r="K4" s="52" t="s">
        <v>315</v>
      </c>
    </row>
    <row r="5" spans="2:14" ht="15.75" thickBot="1" x14ac:dyDescent="0.3">
      <c r="B5" s="118"/>
      <c r="K5" s="1"/>
    </row>
    <row r="6" spans="2:14" ht="16.5" customHeight="1" thickBot="1" x14ac:dyDescent="0.3">
      <c r="B6" s="415" t="s">
        <v>11</v>
      </c>
      <c r="C6" s="416"/>
      <c r="D6" s="416"/>
      <c r="E6" s="416"/>
      <c r="F6" s="416"/>
      <c r="G6" s="416"/>
      <c r="H6" s="417"/>
      <c r="K6" s="412" t="s">
        <v>16</v>
      </c>
      <c r="L6" s="413"/>
      <c r="M6" s="413"/>
      <c r="N6" s="414"/>
    </row>
    <row r="7" spans="2:14" ht="32.25" customHeight="1" thickBot="1" x14ac:dyDescent="0.3">
      <c r="B7" s="224" t="s">
        <v>12</v>
      </c>
      <c r="C7" s="228" t="s">
        <v>50</v>
      </c>
      <c r="D7" s="228" t="s">
        <v>13</v>
      </c>
      <c r="E7" s="229"/>
      <c r="F7" s="228" t="s">
        <v>12</v>
      </c>
      <c r="G7" s="228" t="s">
        <v>50</v>
      </c>
      <c r="H7" s="225" t="s">
        <v>13</v>
      </c>
      <c r="K7" s="119" t="s">
        <v>17</v>
      </c>
      <c r="L7" s="120" t="s">
        <v>18</v>
      </c>
      <c r="M7" s="120" t="s">
        <v>19</v>
      </c>
      <c r="N7" s="120" t="s">
        <v>20</v>
      </c>
    </row>
    <row r="8" spans="2:14" ht="15.75" x14ac:dyDescent="0.25">
      <c r="B8" s="130" t="s">
        <v>14</v>
      </c>
      <c r="C8" s="131">
        <v>0.63500000000000001</v>
      </c>
      <c r="D8" s="140"/>
      <c r="E8" s="132"/>
      <c r="F8" s="133">
        <v>43</v>
      </c>
      <c r="G8" s="134">
        <v>1.357</v>
      </c>
      <c r="H8" s="331"/>
      <c r="K8" s="122" t="s">
        <v>21</v>
      </c>
      <c r="L8" s="333"/>
      <c r="M8" s="334"/>
      <c r="N8" s="335"/>
    </row>
    <row r="9" spans="2:14" ht="15.75" x14ac:dyDescent="0.25">
      <c r="B9" s="123">
        <v>21</v>
      </c>
      <c r="C9" s="127">
        <v>1</v>
      </c>
      <c r="D9" s="329"/>
      <c r="E9" s="125"/>
      <c r="F9" s="121">
        <v>44</v>
      </c>
      <c r="G9" s="127">
        <v>1.397</v>
      </c>
      <c r="H9" s="332"/>
      <c r="K9" s="123" t="s">
        <v>22</v>
      </c>
      <c r="L9" s="329"/>
      <c r="M9" s="336"/>
      <c r="N9" s="337"/>
    </row>
    <row r="10" spans="2:14" ht="15.75" x14ac:dyDescent="0.25">
      <c r="B10" s="123">
        <v>22</v>
      </c>
      <c r="C10" s="127">
        <v>1</v>
      </c>
      <c r="D10" s="329"/>
      <c r="E10" s="125"/>
      <c r="F10" s="121">
        <v>45</v>
      </c>
      <c r="G10" s="127">
        <v>1.444</v>
      </c>
      <c r="H10" s="332"/>
      <c r="K10" s="123" t="s">
        <v>23</v>
      </c>
      <c r="L10" s="329"/>
      <c r="M10" s="336"/>
      <c r="N10" s="337"/>
    </row>
    <row r="11" spans="2:14" ht="15.75" x14ac:dyDescent="0.25">
      <c r="B11" s="123">
        <v>23</v>
      </c>
      <c r="C11" s="127">
        <v>1</v>
      </c>
      <c r="D11" s="329"/>
      <c r="E11" s="125"/>
      <c r="F11" s="121">
        <v>46</v>
      </c>
      <c r="G11" s="127">
        <v>1.5</v>
      </c>
      <c r="H11" s="332"/>
      <c r="K11" s="123" t="s">
        <v>24</v>
      </c>
      <c r="L11" s="329"/>
      <c r="M11" s="336"/>
      <c r="N11" s="337"/>
    </row>
    <row r="12" spans="2:14" ht="15.75" x14ac:dyDescent="0.25">
      <c r="B12" s="123">
        <v>24</v>
      </c>
      <c r="C12" s="127">
        <v>1</v>
      </c>
      <c r="D12" s="329"/>
      <c r="E12" s="125"/>
      <c r="F12" s="121">
        <v>47</v>
      </c>
      <c r="G12" s="127">
        <v>1.5629999999999999</v>
      </c>
      <c r="H12" s="332"/>
      <c r="K12" s="123" t="s">
        <v>25</v>
      </c>
      <c r="L12" s="329"/>
      <c r="M12" s="336"/>
      <c r="N12" s="337"/>
    </row>
    <row r="13" spans="2:14" ht="15.75" x14ac:dyDescent="0.25">
      <c r="B13" s="123">
        <v>25</v>
      </c>
      <c r="C13" s="127">
        <v>1.004</v>
      </c>
      <c r="D13" s="329"/>
      <c r="E13" s="125"/>
      <c r="F13" s="121">
        <v>48</v>
      </c>
      <c r="G13" s="127">
        <v>1.635</v>
      </c>
      <c r="H13" s="332"/>
      <c r="K13" s="123" t="s">
        <v>26</v>
      </c>
      <c r="L13" s="329"/>
      <c r="M13" s="336"/>
      <c r="N13" s="337"/>
    </row>
    <row r="14" spans="2:14" ht="15.75" x14ac:dyDescent="0.25">
      <c r="B14" s="123">
        <v>26</v>
      </c>
      <c r="C14" s="127">
        <v>1.024</v>
      </c>
      <c r="D14" s="329"/>
      <c r="E14" s="125"/>
      <c r="F14" s="121">
        <v>49</v>
      </c>
      <c r="G14" s="127">
        <v>1.706</v>
      </c>
      <c r="H14" s="332"/>
      <c r="K14" s="123" t="s">
        <v>27</v>
      </c>
      <c r="L14" s="329"/>
      <c r="M14" s="336"/>
      <c r="N14" s="337"/>
    </row>
    <row r="15" spans="2:14" ht="15.75" x14ac:dyDescent="0.25">
      <c r="B15" s="123">
        <v>27</v>
      </c>
      <c r="C15" s="127">
        <v>1.048</v>
      </c>
      <c r="D15" s="329"/>
      <c r="E15" s="125"/>
      <c r="F15" s="121">
        <v>50</v>
      </c>
      <c r="G15" s="127">
        <v>1.786</v>
      </c>
      <c r="H15" s="332"/>
      <c r="K15" s="123" t="s">
        <v>28</v>
      </c>
      <c r="L15" s="329"/>
      <c r="M15" s="336"/>
      <c r="N15" s="337"/>
    </row>
    <row r="16" spans="2:14" ht="16.5" thickBot="1" x14ac:dyDescent="0.3">
      <c r="B16" s="123">
        <v>28</v>
      </c>
      <c r="C16" s="127">
        <v>1.087</v>
      </c>
      <c r="D16" s="329"/>
      <c r="E16" s="125"/>
      <c r="F16" s="121">
        <v>51</v>
      </c>
      <c r="G16" s="127">
        <v>1.865</v>
      </c>
      <c r="H16" s="332"/>
      <c r="K16" s="124" t="s">
        <v>29</v>
      </c>
      <c r="L16" s="330"/>
      <c r="M16" s="338"/>
      <c r="N16" s="339"/>
    </row>
    <row r="17" spans="2:15" ht="15.75" x14ac:dyDescent="0.25">
      <c r="B17" s="123">
        <v>29</v>
      </c>
      <c r="C17" s="127">
        <v>1.119</v>
      </c>
      <c r="D17" s="329"/>
      <c r="E17" s="125"/>
      <c r="F17" s="121">
        <v>52</v>
      </c>
      <c r="G17" s="127">
        <v>1.952</v>
      </c>
      <c r="H17" s="332"/>
      <c r="K17" s="6"/>
      <c r="L17" s="6"/>
      <c r="M17" s="6"/>
      <c r="N17" s="6"/>
    </row>
    <row r="18" spans="2:15" ht="15.75" x14ac:dyDescent="0.25">
      <c r="B18" s="123">
        <v>30</v>
      </c>
      <c r="C18" s="127">
        <v>1.135</v>
      </c>
      <c r="D18" s="329"/>
      <c r="E18" s="125"/>
      <c r="F18" s="121">
        <v>53</v>
      </c>
      <c r="G18" s="127">
        <v>2.04</v>
      </c>
      <c r="H18" s="332"/>
    </row>
    <row r="19" spans="2:15" ht="18.75" customHeight="1" x14ac:dyDescent="0.25">
      <c r="B19" s="123">
        <v>31</v>
      </c>
      <c r="C19" s="127">
        <v>1.159</v>
      </c>
      <c r="D19" s="329"/>
      <c r="E19" s="125"/>
      <c r="F19" s="121">
        <v>54</v>
      </c>
      <c r="G19" s="127">
        <v>2.1349999999999998</v>
      </c>
      <c r="H19" s="332"/>
      <c r="K19" s="52" t="s">
        <v>316</v>
      </c>
    </row>
    <row r="20" spans="2:15" ht="16.5" thickBot="1" x14ac:dyDescent="0.3">
      <c r="B20" s="123">
        <v>32</v>
      </c>
      <c r="C20" s="127">
        <v>1.1830000000000001</v>
      </c>
      <c r="D20" s="329"/>
      <c r="E20" s="125"/>
      <c r="F20" s="121">
        <v>55</v>
      </c>
      <c r="G20" s="127">
        <v>2.23</v>
      </c>
      <c r="H20" s="332"/>
      <c r="K20" s="1"/>
    </row>
    <row r="21" spans="2:15" ht="16.5" customHeight="1" thickBot="1" x14ac:dyDescent="0.3">
      <c r="B21" s="123">
        <v>33</v>
      </c>
      <c r="C21" s="127">
        <v>1.198</v>
      </c>
      <c r="D21" s="329"/>
      <c r="E21" s="125"/>
      <c r="F21" s="121">
        <v>56</v>
      </c>
      <c r="G21" s="127">
        <v>2.3330000000000002</v>
      </c>
      <c r="H21" s="332"/>
      <c r="K21" s="412" t="s">
        <v>30</v>
      </c>
      <c r="L21" s="413"/>
      <c r="M21" s="413"/>
      <c r="N21" s="413"/>
      <c r="O21" s="414"/>
    </row>
    <row r="22" spans="2:15" ht="48" thickBot="1" x14ac:dyDescent="0.3">
      <c r="B22" s="123">
        <v>34</v>
      </c>
      <c r="C22" s="127">
        <v>1.214</v>
      </c>
      <c r="D22" s="329"/>
      <c r="E22" s="125"/>
      <c r="F22" s="121">
        <v>57</v>
      </c>
      <c r="G22" s="127">
        <v>2.4369999999999998</v>
      </c>
      <c r="H22" s="332"/>
      <c r="K22" s="7" t="s">
        <v>31</v>
      </c>
      <c r="L22" s="3" t="s">
        <v>32</v>
      </c>
      <c r="M22" s="3" t="s">
        <v>19</v>
      </c>
      <c r="N22" s="3" t="s">
        <v>20</v>
      </c>
      <c r="O22" s="3" t="s">
        <v>51</v>
      </c>
    </row>
    <row r="23" spans="2:15" ht="15.75" x14ac:dyDescent="0.25">
      <c r="B23" s="123">
        <v>35</v>
      </c>
      <c r="C23" s="127">
        <v>1.222</v>
      </c>
      <c r="D23" s="329"/>
      <c r="E23" s="125"/>
      <c r="F23" s="121">
        <v>58</v>
      </c>
      <c r="G23" s="127">
        <v>2.548</v>
      </c>
      <c r="H23" s="332"/>
      <c r="K23" s="340"/>
      <c r="L23" s="333"/>
      <c r="M23" s="341"/>
      <c r="N23" s="342"/>
      <c r="O23" s="343"/>
    </row>
    <row r="24" spans="2:15" ht="15.75" x14ac:dyDescent="0.25">
      <c r="B24" s="123">
        <v>36</v>
      </c>
      <c r="C24" s="127">
        <v>1.23</v>
      </c>
      <c r="D24" s="329"/>
      <c r="E24" s="125"/>
      <c r="F24" s="121">
        <v>59</v>
      </c>
      <c r="G24" s="127">
        <v>2.6030000000000002</v>
      </c>
      <c r="H24" s="332"/>
      <c r="K24" s="344"/>
      <c r="L24" s="329"/>
      <c r="M24" s="323"/>
      <c r="N24" s="323"/>
      <c r="O24" s="345"/>
    </row>
    <row r="25" spans="2:15" ht="15.75" x14ac:dyDescent="0.25">
      <c r="B25" s="123">
        <v>37</v>
      </c>
      <c r="C25" s="127">
        <v>1.238</v>
      </c>
      <c r="D25" s="329"/>
      <c r="E25" s="125"/>
      <c r="F25" s="121">
        <v>60</v>
      </c>
      <c r="G25" s="127">
        <v>2.714</v>
      </c>
      <c r="H25" s="332"/>
      <c r="K25" s="344"/>
      <c r="L25" s="329"/>
      <c r="M25" s="323"/>
      <c r="N25" s="323"/>
      <c r="O25" s="345"/>
    </row>
    <row r="26" spans="2:15" ht="15.75" x14ac:dyDescent="0.25">
      <c r="B26" s="123">
        <v>38</v>
      </c>
      <c r="C26" s="127">
        <v>1.246</v>
      </c>
      <c r="D26" s="329"/>
      <c r="E26" s="125"/>
      <c r="F26" s="121">
        <v>61</v>
      </c>
      <c r="G26" s="127">
        <v>2.81</v>
      </c>
      <c r="H26" s="332"/>
      <c r="K26" s="344"/>
      <c r="L26" s="329"/>
      <c r="M26" s="323"/>
      <c r="N26" s="323"/>
      <c r="O26" s="345"/>
    </row>
    <row r="27" spans="2:15" ht="15.75" x14ac:dyDescent="0.25">
      <c r="B27" s="123">
        <v>39</v>
      </c>
      <c r="C27" s="127">
        <v>1.262</v>
      </c>
      <c r="D27" s="329"/>
      <c r="E27" s="125"/>
      <c r="F27" s="121">
        <v>62</v>
      </c>
      <c r="G27" s="127">
        <v>2.8730000000000002</v>
      </c>
      <c r="H27" s="332"/>
      <c r="K27" s="344"/>
      <c r="L27" s="329"/>
      <c r="M27" s="323"/>
      <c r="N27" s="323"/>
      <c r="O27" s="345"/>
    </row>
    <row r="28" spans="2:15" ht="15.75" x14ac:dyDescent="0.25">
      <c r="B28" s="123">
        <v>40</v>
      </c>
      <c r="C28" s="127">
        <v>1.278</v>
      </c>
      <c r="D28" s="329"/>
      <c r="E28" s="125"/>
      <c r="F28" s="121">
        <v>63</v>
      </c>
      <c r="G28" s="127">
        <v>2.952</v>
      </c>
      <c r="H28" s="332"/>
      <c r="K28" s="344"/>
      <c r="L28" s="322"/>
      <c r="M28" s="322"/>
      <c r="N28" s="322"/>
      <c r="O28" s="346"/>
    </row>
    <row r="29" spans="2:15" ht="15.75" x14ac:dyDescent="0.25">
      <c r="B29" s="123">
        <v>41</v>
      </c>
      <c r="C29" s="127">
        <v>1.302</v>
      </c>
      <c r="D29" s="329"/>
      <c r="E29" s="125"/>
      <c r="F29" s="126" t="s">
        <v>15</v>
      </c>
      <c r="G29" s="127">
        <v>3</v>
      </c>
      <c r="H29" s="332"/>
      <c r="K29" s="344"/>
      <c r="L29" s="322"/>
      <c r="M29" s="322"/>
      <c r="N29" s="322"/>
      <c r="O29" s="346"/>
    </row>
    <row r="30" spans="2:15" ht="16.5" thickBot="1" x14ac:dyDescent="0.3">
      <c r="B30" s="124">
        <v>42</v>
      </c>
      <c r="C30" s="128">
        <v>1.325</v>
      </c>
      <c r="D30" s="330"/>
      <c r="E30" s="129"/>
      <c r="F30" s="418"/>
      <c r="G30" s="418"/>
      <c r="H30" s="419"/>
      <c r="K30" s="344"/>
      <c r="L30" s="322"/>
      <c r="M30" s="322"/>
      <c r="N30" s="322"/>
      <c r="O30" s="346"/>
    </row>
    <row r="31" spans="2:15" x14ac:dyDescent="0.25">
      <c r="B31" t="s">
        <v>248</v>
      </c>
      <c r="K31" s="344"/>
      <c r="L31" s="322"/>
      <c r="M31" s="322"/>
      <c r="N31" s="322"/>
      <c r="O31" s="346"/>
    </row>
    <row r="32" spans="2:15" x14ac:dyDescent="0.25">
      <c r="K32" s="344"/>
      <c r="L32" s="322"/>
      <c r="M32" s="322"/>
      <c r="N32" s="322"/>
      <c r="O32" s="346"/>
    </row>
    <row r="33" spans="11:15" ht="15.75" thickBot="1" x14ac:dyDescent="0.3">
      <c r="K33" s="347"/>
      <c r="L33" s="348"/>
      <c r="M33" s="348"/>
      <c r="N33" s="348"/>
      <c r="O33" s="349"/>
    </row>
  </sheetData>
  <sheetProtection algorithmName="SHA-512" hashValue="gupgv7R1najBBuozsia+uRvLtEbAeTt8Mfv7pb7yOq2zKCfhHZ8SFNTpHFgolg/s0Hahhopa3k4F9qLGjetLHg==" saltValue="5GQZykie3JvQwnIMrczi4A==" spinCount="100000" sheet="1" objects="1" scenarios="1"/>
  <mergeCells count="4">
    <mergeCell ref="K6:N6"/>
    <mergeCell ref="B6:H6"/>
    <mergeCell ref="K21:O21"/>
    <mergeCell ref="F30:H30"/>
  </mergeCells>
  <printOptions horizontalCentered="1"/>
  <pageMargins left="0" right="0" top="0.75" bottom="0.75" header="0.3" footer="0.3"/>
  <pageSetup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094DA05BC7784987BC9915624F24C2" ma:contentTypeVersion="2" ma:contentTypeDescription="Create a new document." ma:contentTypeScope="" ma:versionID="ac1ed2d6e40c37f624dedd515c756de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81f89f4c3a8d63d8be1271fc62fef7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826655-1A88-4C64-B389-827B9E7EF9BD}"/>
</file>

<file path=customXml/itemProps2.xml><?xml version="1.0" encoding="utf-8"?>
<ds:datastoreItem xmlns:ds="http://schemas.openxmlformats.org/officeDocument/2006/customXml" ds:itemID="{FF7FC4C3-B3EE-4266-A25B-EC3F1FE16AE7}"/>
</file>

<file path=customXml/itemProps3.xml><?xml version="1.0" encoding="utf-8"?>
<ds:datastoreItem xmlns:ds="http://schemas.openxmlformats.org/officeDocument/2006/customXml" ds:itemID="{C8CA2D12-3D0D-4031-93B9-CD4B6164D5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 Data</vt:lpstr>
      <vt:lpstr>I.b. Manual Data</vt:lpstr>
      <vt:lpstr>II Rate Development &amp; Change</vt:lpstr>
      <vt:lpstr>III Plan Rates</vt:lpstr>
      <vt:lpstr>IV Plan Premiums</vt:lpstr>
      <vt:lpstr>V Consumer Factors</vt:lpstr>
      <vt:lpstr>Total_Single_Risk_Pool</vt:lpstr>
    </vt:vector>
  </TitlesOfParts>
  <Company>Pennsylvania Department of Human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Mathur, Rashmi</dc:creator>
  <cp:lastModifiedBy>Mathur, Rashmi</cp:lastModifiedBy>
  <cp:lastPrinted>2016-02-24T15:50:21Z</cp:lastPrinted>
  <dcterms:created xsi:type="dcterms:W3CDTF">2015-12-16T13:09:56Z</dcterms:created>
  <dcterms:modified xsi:type="dcterms:W3CDTF">2016-04-21T11:55:14Z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0x0101005B094DA05BC7784987BC9915624F24C2</vt:lpwstr>
  </property>
  <property fmtid="{D5CDD505-2E9C-101B-9397-08002B2CF9AE}" pid="3" name="Order">
    <vt:r8>9900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