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ata\rashmi\2018 Filings\"/>
    </mc:Choice>
  </mc:AlternateContent>
  <bookViews>
    <workbookView xWindow="0" yWindow="0" windowWidth="20490" windowHeight="7230" tabRatio="738"/>
  </bookViews>
  <sheets>
    <sheet name="I Data" sheetId="22" r:id="rId1"/>
    <sheet name="I.b. Manual Data" sheetId="28" r:id="rId2"/>
    <sheet name="II Rate Development &amp; Change" sheetId="19" r:id="rId3"/>
    <sheet name="III Plan Rates" sheetId="21" r:id="rId4"/>
    <sheet name="IV A Plan Premiums Individual" sheetId="27" r:id="rId5"/>
    <sheet name="IV B Plan Premium SG Annual" sheetId="29" r:id="rId6"/>
    <sheet name="V Consumer Factors" sheetId="10" r:id="rId7"/>
  </sheets>
  <definedNames>
    <definedName name="_xlnm.Print_Area" localSheetId="0">'I Data'!$B$1:$M$97</definedName>
    <definedName name="_xlnm.Print_Area" localSheetId="1">'I.b. Manual Data'!$B$1:$M$70</definedName>
    <definedName name="_xlnm.Print_Area" localSheetId="2">'II Rate Development &amp; Change'!$B$1:$N$99</definedName>
    <definedName name="_xlnm.Print_Area" localSheetId="3">'III Plan Rates'!$A$1:$AQ$31</definedName>
    <definedName name="_xlnm.Print_Area" localSheetId="6">'V Consumer Factors'!$B$1:$O$38</definedName>
    <definedName name="Total_Single_Risk_Pool">'II Rate Development &amp; Change'!$N$33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19" l="1"/>
  <c r="C1" i="28" l="1"/>
  <c r="B19" i="29" l="1"/>
  <c r="D80" i="19" l="1"/>
  <c r="C80" i="19"/>
  <c r="AC116" i="21"/>
  <c r="AC115" i="21"/>
  <c r="AC114" i="21"/>
  <c r="AC113" i="21"/>
  <c r="AC112" i="21"/>
  <c r="AC111" i="21"/>
  <c r="AC110" i="21"/>
  <c r="AC109" i="21"/>
  <c r="AC108" i="21"/>
  <c r="AC107" i="21"/>
  <c r="AC106" i="21"/>
  <c r="AC105" i="21"/>
  <c r="AC104" i="21"/>
  <c r="AC103" i="21"/>
  <c r="AC102" i="21"/>
  <c r="AC101" i="21"/>
  <c r="AC100" i="21"/>
  <c r="AC99" i="21"/>
  <c r="AC98" i="21"/>
  <c r="AC97" i="21"/>
  <c r="AC96" i="21"/>
  <c r="AC95" i="21"/>
  <c r="AC94" i="21"/>
  <c r="AC93" i="21"/>
  <c r="AC92" i="21"/>
  <c r="AC91" i="21"/>
  <c r="AC90" i="21"/>
  <c r="AC89" i="21"/>
  <c r="AC88" i="21"/>
  <c r="AC87" i="21"/>
  <c r="AC86" i="21"/>
  <c r="AC85" i="21"/>
  <c r="AC84" i="21"/>
  <c r="AC83" i="21"/>
  <c r="AC82" i="21"/>
  <c r="AC81" i="21"/>
  <c r="AC80" i="21"/>
  <c r="AC79" i="21"/>
  <c r="AC78" i="21"/>
  <c r="AC77" i="21"/>
  <c r="AC76" i="21"/>
  <c r="AC75" i="21"/>
  <c r="AC74" i="21"/>
  <c r="AC73" i="21"/>
  <c r="AC72" i="21"/>
  <c r="AC71" i="21"/>
  <c r="AC70" i="21"/>
  <c r="AC69" i="21"/>
  <c r="AC68" i="21"/>
  <c r="AC67" i="21"/>
  <c r="AC66" i="21"/>
  <c r="AC65" i="21"/>
  <c r="AC64" i="21"/>
  <c r="AC63" i="21"/>
  <c r="AC62" i="21"/>
  <c r="AC61" i="21"/>
  <c r="AC60" i="21"/>
  <c r="AC59" i="21"/>
  <c r="AC58" i="21"/>
  <c r="AC57" i="21"/>
  <c r="AC56" i="21"/>
  <c r="AC55" i="21"/>
  <c r="AC54" i="21"/>
  <c r="AC53" i="21"/>
  <c r="AC52" i="21"/>
  <c r="AC51" i="21"/>
  <c r="AC50" i="21"/>
  <c r="AC49" i="21"/>
  <c r="AC48" i="21"/>
  <c r="AC47" i="21"/>
  <c r="AC46" i="21"/>
  <c r="AC45" i="21"/>
  <c r="AC44" i="21"/>
  <c r="AC43" i="21"/>
  <c r="AC42" i="21"/>
  <c r="AC41" i="21"/>
  <c r="AC40" i="21"/>
  <c r="AC39" i="21"/>
  <c r="AC38" i="21"/>
  <c r="AC37" i="21"/>
  <c r="AC36" i="21"/>
  <c r="AC35" i="21"/>
  <c r="AC34" i="21"/>
  <c r="AC33" i="21"/>
  <c r="AC32" i="21"/>
  <c r="AC31" i="21"/>
  <c r="AC30" i="21"/>
  <c r="AC29" i="21"/>
  <c r="AC28" i="21"/>
  <c r="AC27" i="21"/>
  <c r="AC26" i="21"/>
  <c r="AC25" i="21"/>
  <c r="AC24" i="21"/>
  <c r="AC23" i="21"/>
  <c r="AC22" i="21"/>
  <c r="AC21" i="21"/>
  <c r="AC20" i="21"/>
  <c r="AC19" i="21"/>
  <c r="AC18" i="21"/>
  <c r="AC17" i="21"/>
  <c r="V116" i="21" l="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9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4" i="21"/>
  <c r="V33" i="21"/>
  <c r="V32" i="21"/>
  <c r="V31" i="21"/>
  <c r="V30" i="21"/>
  <c r="V29" i="21"/>
  <c r="V28" i="21"/>
  <c r="V27" i="21"/>
  <c r="V26" i="21"/>
  <c r="V25" i="21"/>
  <c r="V24" i="21"/>
  <c r="V23" i="21"/>
  <c r="V22" i="21"/>
  <c r="V21" i="21"/>
  <c r="V20" i="21"/>
  <c r="V19" i="21"/>
  <c r="V18" i="21"/>
  <c r="AQ116" i="21" l="1"/>
  <c r="AQ115" i="21"/>
  <c r="AQ114" i="21"/>
  <c r="AQ113" i="21"/>
  <c r="AQ112" i="21"/>
  <c r="AQ111" i="21"/>
  <c r="AQ110" i="21"/>
  <c r="AQ109" i="21"/>
  <c r="AQ108" i="21"/>
  <c r="AQ107" i="21"/>
  <c r="AQ106" i="21"/>
  <c r="AQ105" i="21"/>
  <c r="AQ104" i="21"/>
  <c r="AQ103" i="21"/>
  <c r="AQ102" i="21"/>
  <c r="AQ101" i="21"/>
  <c r="AQ100" i="21"/>
  <c r="AQ99" i="21"/>
  <c r="AQ98" i="21"/>
  <c r="AQ97" i="21"/>
  <c r="AQ96" i="21"/>
  <c r="AQ95" i="21"/>
  <c r="AQ94" i="21"/>
  <c r="AQ93" i="21"/>
  <c r="AQ92" i="21"/>
  <c r="AQ91" i="21"/>
  <c r="AQ90" i="21"/>
  <c r="AQ89" i="21"/>
  <c r="AQ88" i="21"/>
  <c r="AQ87" i="21"/>
  <c r="AQ86" i="21"/>
  <c r="AQ85" i="21"/>
  <c r="AQ84" i="21"/>
  <c r="AQ83" i="21"/>
  <c r="AQ82" i="21"/>
  <c r="AQ81" i="21"/>
  <c r="AQ80" i="21"/>
  <c r="AQ79" i="21"/>
  <c r="AQ78" i="21"/>
  <c r="AQ77" i="21"/>
  <c r="AQ76" i="21"/>
  <c r="AQ75" i="21"/>
  <c r="AQ74" i="21"/>
  <c r="AQ73" i="21"/>
  <c r="AQ72" i="21"/>
  <c r="AQ71" i="21"/>
  <c r="AQ70" i="21"/>
  <c r="AQ69" i="21"/>
  <c r="AQ68" i="21"/>
  <c r="AQ67" i="21"/>
  <c r="AQ66" i="21"/>
  <c r="AQ65" i="21"/>
  <c r="AQ64" i="21"/>
  <c r="AQ63" i="21"/>
  <c r="AQ62" i="21"/>
  <c r="AQ61" i="21"/>
  <c r="AQ60" i="21"/>
  <c r="AQ59" i="21"/>
  <c r="AQ58" i="21"/>
  <c r="AQ57" i="21"/>
  <c r="AQ56" i="21"/>
  <c r="AQ55" i="21"/>
  <c r="AQ54" i="21"/>
  <c r="AQ53" i="21"/>
  <c r="AQ52" i="21"/>
  <c r="AQ51" i="21"/>
  <c r="AQ50" i="21"/>
  <c r="AQ49" i="21"/>
  <c r="AQ48" i="21"/>
  <c r="AQ47" i="21"/>
  <c r="AQ46" i="21"/>
  <c r="AQ45" i="21"/>
  <c r="AQ44" i="21"/>
  <c r="AQ43" i="21"/>
  <c r="AQ42" i="21"/>
  <c r="AQ41" i="21"/>
  <c r="AQ40" i="21"/>
  <c r="AQ39" i="21"/>
  <c r="AQ38" i="21"/>
  <c r="AQ37" i="21"/>
  <c r="AQ36" i="21"/>
  <c r="AQ35" i="21"/>
  <c r="AQ34" i="21"/>
  <c r="AQ33" i="21"/>
  <c r="AQ32" i="21"/>
  <c r="AQ31" i="21"/>
  <c r="AQ30" i="21"/>
  <c r="AQ29" i="21"/>
  <c r="AQ28" i="21"/>
  <c r="AQ27" i="21"/>
  <c r="AQ26" i="21"/>
  <c r="AQ25" i="21"/>
  <c r="AQ24" i="21"/>
  <c r="AQ23" i="21"/>
  <c r="AQ22" i="21"/>
  <c r="AQ21" i="21"/>
  <c r="AQ20" i="21"/>
  <c r="AQ19" i="21"/>
  <c r="AQ18" i="21"/>
  <c r="AQ17" i="21"/>
  <c r="L6" i="10" l="1"/>
  <c r="L5" i="10"/>
  <c r="L4" i="10"/>
  <c r="L3" i="10"/>
  <c r="K77" i="19" l="1"/>
  <c r="K76" i="19"/>
  <c r="K73" i="19"/>
  <c r="K70" i="19"/>
  <c r="BU114" i="29" l="1"/>
  <c r="BU113" i="29"/>
  <c r="BU112" i="29"/>
  <c r="BU111" i="29"/>
  <c r="BU110" i="29"/>
  <c r="BU109" i="29"/>
  <c r="BU108" i="29"/>
  <c r="BU107" i="29"/>
  <c r="BU106" i="29"/>
  <c r="BU105" i="29"/>
  <c r="BU104" i="29"/>
  <c r="BU103" i="29"/>
  <c r="BU102" i="29"/>
  <c r="BU101" i="29"/>
  <c r="BU100" i="29"/>
  <c r="BU99" i="29"/>
  <c r="BU98" i="29"/>
  <c r="BU97" i="29"/>
  <c r="BU96" i="29"/>
  <c r="BU95" i="29"/>
  <c r="BU94" i="29"/>
  <c r="BU93" i="29"/>
  <c r="BU92" i="29"/>
  <c r="BU91" i="29"/>
  <c r="BU90" i="29"/>
  <c r="BU89" i="29"/>
  <c r="BU88" i="29"/>
  <c r="BU87" i="29"/>
  <c r="BU86" i="29"/>
  <c r="BU85" i="29"/>
  <c r="BU84" i="29"/>
  <c r="BU83" i="29"/>
  <c r="BU82" i="29"/>
  <c r="BU81" i="29"/>
  <c r="BU80" i="29"/>
  <c r="BU79" i="29"/>
  <c r="BU78" i="29"/>
  <c r="BU77" i="29"/>
  <c r="BU76" i="29"/>
  <c r="BU75" i="29"/>
  <c r="BU74" i="29"/>
  <c r="BU73" i="29"/>
  <c r="BU72" i="29"/>
  <c r="BU71" i="29"/>
  <c r="BU70" i="29"/>
  <c r="BU69" i="29"/>
  <c r="BU68" i="29"/>
  <c r="BU67" i="29"/>
  <c r="BU66" i="29"/>
  <c r="BU65" i="29"/>
  <c r="BU64" i="29"/>
  <c r="BU63" i="29"/>
  <c r="BU62" i="29"/>
  <c r="BU61" i="29"/>
  <c r="BU60" i="29"/>
  <c r="BU59" i="29"/>
  <c r="BU58" i="29"/>
  <c r="BU57" i="29"/>
  <c r="BU56" i="29"/>
  <c r="BU55" i="29"/>
  <c r="BU54" i="29"/>
  <c r="BU53" i="29"/>
  <c r="BU52" i="29"/>
  <c r="BU51" i="29"/>
  <c r="BU50" i="29"/>
  <c r="BU49" i="29"/>
  <c r="BU48" i="29"/>
  <c r="BU47" i="29"/>
  <c r="BU46" i="29"/>
  <c r="BU45" i="29"/>
  <c r="BU44" i="29"/>
  <c r="BU43" i="29"/>
  <c r="BU42" i="29"/>
  <c r="BU41" i="29"/>
  <c r="BU40" i="29"/>
  <c r="BU39" i="29"/>
  <c r="BU38" i="29"/>
  <c r="BU37" i="29"/>
  <c r="BU36" i="29"/>
  <c r="BU35" i="29"/>
  <c r="BU34" i="29"/>
  <c r="BU33" i="29"/>
  <c r="BU32" i="29"/>
  <c r="BU31" i="29"/>
  <c r="BU30" i="29"/>
  <c r="BU29" i="29"/>
  <c r="BU28" i="29"/>
  <c r="BU27" i="29"/>
  <c r="BU26" i="29"/>
  <c r="BU25" i="29"/>
  <c r="BU24" i="29"/>
  <c r="BU23" i="29"/>
  <c r="BU22" i="29"/>
  <c r="BU21" i="29"/>
  <c r="BU20" i="29"/>
  <c r="BU19" i="29"/>
  <c r="BU18" i="29"/>
  <c r="BU17" i="29"/>
  <c r="BU16" i="29"/>
  <c r="BJ114" i="29"/>
  <c r="BJ113" i="29"/>
  <c r="BJ112" i="29"/>
  <c r="BJ111" i="29"/>
  <c r="BJ110" i="29"/>
  <c r="BJ109" i="29"/>
  <c r="BJ108" i="29"/>
  <c r="BJ107" i="29"/>
  <c r="BJ106" i="29"/>
  <c r="BJ105" i="29"/>
  <c r="BJ104" i="29"/>
  <c r="BJ103" i="29"/>
  <c r="BJ102" i="29"/>
  <c r="BJ101" i="29"/>
  <c r="BJ100" i="29"/>
  <c r="BJ99" i="29"/>
  <c r="BJ98" i="29"/>
  <c r="BJ97" i="29"/>
  <c r="BJ96" i="29"/>
  <c r="BJ95" i="29"/>
  <c r="BJ94" i="29"/>
  <c r="BJ93" i="29"/>
  <c r="BJ92" i="29"/>
  <c r="BJ91" i="29"/>
  <c r="BJ90" i="29"/>
  <c r="BJ89" i="29"/>
  <c r="BJ88" i="29"/>
  <c r="BJ87" i="29"/>
  <c r="BJ86" i="29"/>
  <c r="BJ85" i="29"/>
  <c r="BJ84" i="29"/>
  <c r="BJ83" i="29"/>
  <c r="BJ82" i="29"/>
  <c r="BJ81" i="29"/>
  <c r="BJ80" i="29"/>
  <c r="BJ79" i="29"/>
  <c r="BJ78" i="29"/>
  <c r="BJ77" i="29"/>
  <c r="BJ76" i="29"/>
  <c r="BJ75" i="29"/>
  <c r="BJ74" i="29"/>
  <c r="BJ73" i="29"/>
  <c r="BJ72" i="29"/>
  <c r="BJ71" i="29"/>
  <c r="BJ70" i="29"/>
  <c r="BJ69" i="29"/>
  <c r="BJ68" i="29"/>
  <c r="BJ67" i="29"/>
  <c r="BJ66" i="29"/>
  <c r="BJ65" i="29"/>
  <c r="BJ64" i="29"/>
  <c r="BJ63" i="29"/>
  <c r="BJ62" i="29"/>
  <c r="BJ61" i="29"/>
  <c r="BJ60" i="29"/>
  <c r="BJ59" i="29"/>
  <c r="BJ58" i="29"/>
  <c r="BJ57" i="29"/>
  <c r="BJ56" i="29"/>
  <c r="BJ55" i="29"/>
  <c r="BJ54" i="29"/>
  <c r="BJ53" i="29"/>
  <c r="BJ52" i="29"/>
  <c r="BJ51" i="29"/>
  <c r="BJ50" i="29"/>
  <c r="BJ49" i="29"/>
  <c r="BJ48" i="29"/>
  <c r="BJ47" i="29"/>
  <c r="BJ46" i="29"/>
  <c r="BJ45" i="29"/>
  <c r="BJ44" i="29"/>
  <c r="BJ43" i="29"/>
  <c r="BJ42" i="29"/>
  <c r="BJ41" i="29"/>
  <c r="BJ40" i="29"/>
  <c r="BJ39" i="29"/>
  <c r="BJ38" i="29"/>
  <c r="BJ37" i="29"/>
  <c r="BJ36" i="29"/>
  <c r="BJ35" i="29"/>
  <c r="BJ34" i="29"/>
  <c r="BJ33" i="29"/>
  <c r="BJ32" i="29"/>
  <c r="BJ31" i="29"/>
  <c r="BJ30" i="29"/>
  <c r="BJ29" i="29"/>
  <c r="BJ28" i="29"/>
  <c r="BJ27" i="29"/>
  <c r="BJ26" i="29"/>
  <c r="BJ25" i="29"/>
  <c r="BJ24" i="29"/>
  <c r="BJ23" i="29"/>
  <c r="BJ22" i="29"/>
  <c r="BJ21" i="29"/>
  <c r="BJ20" i="29"/>
  <c r="BJ19" i="29"/>
  <c r="BJ18" i="29"/>
  <c r="BJ17" i="29"/>
  <c r="BJ16" i="29"/>
  <c r="AY114" i="29"/>
  <c r="AY113" i="29"/>
  <c r="AY112" i="29"/>
  <c r="AY111" i="29"/>
  <c r="AY110" i="29"/>
  <c r="AY109" i="29"/>
  <c r="AY108" i="29"/>
  <c r="AY107" i="29"/>
  <c r="AY106" i="29"/>
  <c r="AY105" i="29"/>
  <c r="AY104" i="29"/>
  <c r="AY103" i="29"/>
  <c r="AY102" i="29"/>
  <c r="AY101" i="29"/>
  <c r="AY100" i="29"/>
  <c r="AY99" i="29"/>
  <c r="AY98" i="29"/>
  <c r="AY97" i="29"/>
  <c r="AY96" i="29"/>
  <c r="AY95" i="29"/>
  <c r="AY94" i="29"/>
  <c r="AY93" i="29"/>
  <c r="AY92" i="29"/>
  <c r="AY91" i="29"/>
  <c r="AY90" i="29"/>
  <c r="AY89" i="29"/>
  <c r="AY88" i="29"/>
  <c r="AY87" i="29"/>
  <c r="AY86" i="29"/>
  <c r="AY85" i="29"/>
  <c r="AY84" i="29"/>
  <c r="AY83" i="29"/>
  <c r="AY82" i="29"/>
  <c r="AY81" i="29"/>
  <c r="AY80" i="29"/>
  <c r="AY79" i="29"/>
  <c r="AY78" i="29"/>
  <c r="AY77" i="29"/>
  <c r="AY76" i="29"/>
  <c r="AY75" i="29"/>
  <c r="AY74" i="29"/>
  <c r="AY73" i="29"/>
  <c r="AY72" i="29"/>
  <c r="AY71" i="29"/>
  <c r="AY70" i="29"/>
  <c r="AY69" i="29"/>
  <c r="AY68" i="29"/>
  <c r="AY67" i="29"/>
  <c r="AY66" i="29"/>
  <c r="AY65" i="29"/>
  <c r="AY64" i="29"/>
  <c r="AY63" i="29"/>
  <c r="AY62" i="29"/>
  <c r="AY61" i="29"/>
  <c r="AY60" i="29"/>
  <c r="AY59" i="29"/>
  <c r="AY58" i="29"/>
  <c r="AY57" i="29"/>
  <c r="AY56" i="29"/>
  <c r="AY55" i="29"/>
  <c r="AY54" i="29"/>
  <c r="AY53" i="29"/>
  <c r="AY52" i="29"/>
  <c r="AY51" i="29"/>
  <c r="AY50" i="29"/>
  <c r="AY49" i="29"/>
  <c r="AY48" i="29"/>
  <c r="AY47" i="29"/>
  <c r="AY46" i="29"/>
  <c r="AY45" i="29"/>
  <c r="AY44" i="29"/>
  <c r="AY43" i="29"/>
  <c r="AY42" i="29"/>
  <c r="AY41" i="29"/>
  <c r="AY40" i="29"/>
  <c r="AY39" i="29"/>
  <c r="AY38" i="29"/>
  <c r="AY37" i="29"/>
  <c r="AY36" i="29"/>
  <c r="AY35" i="29"/>
  <c r="AY34" i="29"/>
  <c r="AY33" i="29"/>
  <c r="AY32" i="29"/>
  <c r="AY31" i="29"/>
  <c r="AY30" i="29"/>
  <c r="AY29" i="29"/>
  <c r="AY28" i="29"/>
  <c r="AY27" i="29"/>
  <c r="AY26" i="29"/>
  <c r="AY25" i="29"/>
  <c r="AY24" i="29"/>
  <c r="AY23" i="29"/>
  <c r="AY22" i="29"/>
  <c r="AY21" i="29"/>
  <c r="AY20" i="29"/>
  <c r="AY19" i="29"/>
  <c r="AY18" i="29"/>
  <c r="AY17" i="29"/>
  <c r="AY16" i="29"/>
  <c r="AM114" i="29"/>
  <c r="AL114" i="29"/>
  <c r="AK114" i="29"/>
  <c r="AJ114" i="29"/>
  <c r="AI114" i="29"/>
  <c r="AH114" i="29"/>
  <c r="AG114" i="29"/>
  <c r="AF114" i="29"/>
  <c r="AE114" i="29"/>
  <c r="AM113" i="29"/>
  <c r="AL113" i="29"/>
  <c r="AK113" i="29"/>
  <c r="AJ113" i="29"/>
  <c r="AI113" i="29"/>
  <c r="AH113" i="29"/>
  <c r="AG113" i="29"/>
  <c r="AF113" i="29"/>
  <c r="AE113" i="29"/>
  <c r="AM112" i="29"/>
  <c r="AL112" i="29"/>
  <c r="AK112" i="29"/>
  <c r="AJ112" i="29"/>
  <c r="AI112" i="29"/>
  <c r="AH112" i="29"/>
  <c r="AG112" i="29"/>
  <c r="AF112" i="29"/>
  <c r="AE112" i="29"/>
  <c r="AM111" i="29"/>
  <c r="AL111" i="29"/>
  <c r="AK111" i="29"/>
  <c r="AJ111" i="29"/>
  <c r="AI111" i="29"/>
  <c r="AH111" i="29"/>
  <c r="AG111" i="29"/>
  <c r="AF111" i="29"/>
  <c r="AE111" i="29"/>
  <c r="AM110" i="29"/>
  <c r="AL110" i="29"/>
  <c r="AK110" i="29"/>
  <c r="AJ110" i="29"/>
  <c r="AI110" i="29"/>
  <c r="AH110" i="29"/>
  <c r="AG110" i="29"/>
  <c r="AF110" i="29"/>
  <c r="AE110" i="29"/>
  <c r="AM109" i="29"/>
  <c r="AL109" i="29"/>
  <c r="AK109" i="29"/>
  <c r="AJ109" i="29"/>
  <c r="AI109" i="29"/>
  <c r="AH109" i="29"/>
  <c r="AG109" i="29"/>
  <c r="AF109" i="29"/>
  <c r="AE109" i="29"/>
  <c r="AM108" i="29"/>
  <c r="AL108" i="29"/>
  <c r="AK108" i="29"/>
  <c r="AJ108" i="29"/>
  <c r="AI108" i="29"/>
  <c r="AH108" i="29"/>
  <c r="AG108" i="29"/>
  <c r="AF108" i="29"/>
  <c r="AE108" i="29"/>
  <c r="AM107" i="29"/>
  <c r="AL107" i="29"/>
  <c r="AK107" i="29"/>
  <c r="AJ107" i="29"/>
  <c r="AI107" i="29"/>
  <c r="AH107" i="29"/>
  <c r="AG107" i="29"/>
  <c r="AF107" i="29"/>
  <c r="AE107" i="29"/>
  <c r="AM106" i="29"/>
  <c r="AL106" i="29"/>
  <c r="AK106" i="29"/>
  <c r="AJ106" i="29"/>
  <c r="AI106" i="29"/>
  <c r="AH106" i="29"/>
  <c r="AG106" i="29"/>
  <c r="AF106" i="29"/>
  <c r="AE106" i="29"/>
  <c r="AM105" i="29"/>
  <c r="AL105" i="29"/>
  <c r="AK105" i="29"/>
  <c r="AJ105" i="29"/>
  <c r="AI105" i="29"/>
  <c r="AH105" i="29"/>
  <c r="AG105" i="29"/>
  <c r="AF105" i="29"/>
  <c r="AE105" i="29"/>
  <c r="AM104" i="29"/>
  <c r="AL104" i="29"/>
  <c r="AK104" i="29"/>
  <c r="AJ104" i="29"/>
  <c r="AI104" i="29"/>
  <c r="AH104" i="29"/>
  <c r="AG104" i="29"/>
  <c r="AF104" i="29"/>
  <c r="AE104" i="29"/>
  <c r="AM103" i="29"/>
  <c r="AL103" i="29"/>
  <c r="AK103" i="29"/>
  <c r="AJ103" i="29"/>
  <c r="AI103" i="29"/>
  <c r="AH103" i="29"/>
  <c r="AG103" i="29"/>
  <c r="AF103" i="29"/>
  <c r="AE103" i="29"/>
  <c r="AM102" i="29"/>
  <c r="AL102" i="29"/>
  <c r="AK102" i="29"/>
  <c r="AJ102" i="29"/>
  <c r="AI102" i="29"/>
  <c r="AH102" i="29"/>
  <c r="AG102" i="29"/>
  <c r="AF102" i="29"/>
  <c r="AE102" i="29"/>
  <c r="AM101" i="29"/>
  <c r="AL101" i="29"/>
  <c r="AK101" i="29"/>
  <c r="AJ101" i="29"/>
  <c r="AI101" i="29"/>
  <c r="AH101" i="29"/>
  <c r="AG101" i="29"/>
  <c r="AF101" i="29"/>
  <c r="AE101" i="29"/>
  <c r="AM100" i="29"/>
  <c r="AL100" i="29"/>
  <c r="AK100" i="29"/>
  <c r="AJ100" i="29"/>
  <c r="AI100" i="29"/>
  <c r="AH100" i="29"/>
  <c r="AG100" i="29"/>
  <c r="AF100" i="29"/>
  <c r="AE100" i="29"/>
  <c r="AM99" i="29"/>
  <c r="AL99" i="29"/>
  <c r="AK99" i="29"/>
  <c r="AJ99" i="29"/>
  <c r="AI99" i="29"/>
  <c r="AH99" i="29"/>
  <c r="AG99" i="29"/>
  <c r="AF99" i="29"/>
  <c r="AE99" i="29"/>
  <c r="AM98" i="29"/>
  <c r="AL98" i="29"/>
  <c r="AK98" i="29"/>
  <c r="AJ98" i="29"/>
  <c r="AI98" i="29"/>
  <c r="AH98" i="29"/>
  <c r="AG98" i="29"/>
  <c r="AF98" i="29"/>
  <c r="AE98" i="29"/>
  <c r="AM97" i="29"/>
  <c r="AL97" i="29"/>
  <c r="AK97" i="29"/>
  <c r="AJ97" i="29"/>
  <c r="AI97" i="29"/>
  <c r="AH97" i="29"/>
  <c r="AG97" i="29"/>
  <c r="AF97" i="29"/>
  <c r="AE97" i="29"/>
  <c r="AM96" i="29"/>
  <c r="AL96" i="29"/>
  <c r="AK96" i="29"/>
  <c r="AJ96" i="29"/>
  <c r="AI96" i="29"/>
  <c r="AH96" i="29"/>
  <c r="AG96" i="29"/>
  <c r="AF96" i="29"/>
  <c r="AE96" i="29"/>
  <c r="AM95" i="29"/>
  <c r="AL95" i="29"/>
  <c r="AK95" i="29"/>
  <c r="AJ95" i="29"/>
  <c r="AI95" i="29"/>
  <c r="AH95" i="29"/>
  <c r="AG95" i="29"/>
  <c r="AF95" i="29"/>
  <c r="AE95" i="29"/>
  <c r="AM94" i="29"/>
  <c r="AL94" i="29"/>
  <c r="AK94" i="29"/>
  <c r="AJ94" i="29"/>
  <c r="AI94" i="29"/>
  <c r="AH94" i="29"/>
  <c r="AG94" i="29"/>
  <c r="AF94" i="29"/>
  <c r="AE94" i="29"/>
  <c r="AM93" i="29"/>
  <c r="AL93" i="29"/>
  <c r="AK93" i="29"/>
  <c r="AJ93" i="29"/>
  <c r="AI93" i="29"/>
  <c r="AH93" i="29"/>
  <c r="AG93" i="29"/>
  <c r="AF93" i="29"/>
  <c r="AE93" i="29"/>
  <c r="AM92" i="29"/>
  <c r="AL92" i="29"/>
  <c r="AK92" i="29"/>
  <c r="AJ92" i="29"/>
  <c r="AI92" i="29"/>
  <c r="AH92" i="29"/>
  <c r="AG92" i="29"/>
  <c r="AF92" i="29"/>
  <c r="AE92" i="29"/>
  <c r="AM91" i="29"/>
  <c r="AL91" i="29"/>
  <c r="AK91" i="29"/>
  <c r="AJ91" i="29"/>
  <c r="AI91" i="29"/>
  <c r="AH91" i="29"/>
  <c r="AG91" i="29"/>
  <c r="AF91" i="29"/>
  <c r="AE91" i="29"/>
  <c r="AM90" i="29"/>
  <c r="AL90" i="29"/>
  <c r="AK90" i="29"/>
  <c r="AJ90" i="29"/>
  <c r="AI90" i="29"/>
  <c r="AH90" i="29"/>
  <c r="AG90" i="29"/>
  <c r="AF90" i="29"/>
  <c r="AE90" i="29"/>
  <c r="AM89" i="29"/>
  <c r="AL89" i="29"/>
  <c r="AK89" i="29"/>
  <c r="AJ89" i="29"/>
  <c r="AI89" i="29"/>
  <c r="AH89" i="29"/>
  <c r="AG89" i="29"/>
  <c r="AF89" i="29"/>
  <c r="AE89" i="29"/>
  <c r="AM88" i="29"/>
  <c r="AL88" i="29"/>
  <c r="AK88" i="29"/>
  <c r="AJ88" i="29"/>
  <c r="AI88" i="29"/>
  <c r="AH88" i="29"/>
  <c r="AG88" i="29"/>
  <c r="AF88" i="29"/>
  <c r="AE88" i="29"/>
  <c r="AM87" i="29"/>
  <c r="AL87" i="29"/>
  <c r="AK87" i="29"/>
  <c r="AJ87" i="29"/>
  <c r="AI87" i="29"/>
  <c r="AH87" i="29"/>
  <c r="AG87" i="29"/>
  <c r="AF87" i="29"/>
  <c r="AE87" i="29"/>
  <c r="AM86" i="29"/>
  <c r="AL86" i="29"/>
  <c r="AK86" i="29"/>
  <c r="AJ86" i="29"/>
  <c r="AI86" i="29"/>
  <c r="AH86" i="29"/>
  <c r="AG86" i="29"/>
  <c r="AF86" i="29"/>
  <c r="AE86" i="29"/>
  <c r="AM85" i="29"/>
  <c r="AL85" i="29"/>
  <c r="AK85" i="29"/>
  <c r="AJ85" i="29"/>
  <c r="AI85" i="29"/>
  <c r="AH85" i="29"/>
  <c r="AG85" i="29"/>
  <c r="AF85" i="29"/>
  <c r="AE85" i="29"/>
  <c r="AM84" i="29"/>
  <c r="AL84" i="29"/>
  <c r="AK84" i="29"/>
  <c r="AJ84" i="29"/>
  <c r="AI84" i="29"/>
  <c r="AH84" i="29"/>
  <c r="AG84" i="29"/>
  <c r="AF84" i="29"/>
  <c r="AE84" i="29"/>
  <c r="AM83" i="29"/>
  <c r="AL83" i="29"/>
  <c r="AK83" i="29"/>
  <c r="AJ83" i="29"/>
  <c r="AI83" i="29"/>
  <c r="AH83" i="29"/>
  <c r="AG83" i="29"/>
  <c r="AF83" i="29"/>
  <c r="AE83" i="29"/>
  <c r="AM82" i="29"/>
  <c r="AL82" i="29"/>
  <c r="AK82" i="29"/>
  <c r="AJ82" i="29"/>
  <c r="AI82" i="29"/>
  <c r="AH82" i="29"/>
  <c r="AG82" i="29"/>
  <c r="AF82" i="29"/>
  <c r="AE82" i="29"/>
  <c r="AM81" i="29"/>
  <c r="AL81" i="29"/>
  <c r="AK81" i="29"/>
  <c r="AJ81" i="29"/>
  <c r="AI81" i="29"/>
  <c r="AH81" i="29"/>
  <c r="AG81" i="29"/>
  <c r="AF81" i="29"/>
  <c r="AE81" i="29"/>
  <c r="AM80" i="29"/>
  <c r="AL80" i="29"/>
  <c r="AK80" i="29"/>
  <c r="AJ80" i="29"/>
  <c r="AI80" i="29"/>
  <c r="AH80" i="29"/>
  <c r="AG80" i="29"/>
  <c r="AF80" i="29"/>
  <c r="AE80" i="29"/>
  <c r="AM79" i="29"/>
  <c r="AL79" i="29"/>
  <c r="AK79" i="29"/>
  <c r="AJ79" i="29"/>
  <c r="AI79" i="29"/>
  <c r="AH79" i="29"/>
  <c r="AG79" i="29"/>
  <c r="AF79" i="29"/>
  <c r="AE79" i="29"/>
  <c r="AM78" i="29"/>
  <c r="AL78" i="29"/>
  <c r="AK78" i="29"/>
  <c r="AJ78" i="29"/>
  <c r="AI78" i="29"/>
  <c r="AH78" i="29"/>
  <c r="AG78" i="29"/>
  <c r="AF78" i="29"/>
  <c r="AE78" i="29"/>
  <c r="AM77" i="29"/>
  <c r="AL77" i="29"/>
  <c r="AK77" i="29"/>
  <c r="AJ77" i="29"/>
  <c r="AI77" i="29"/>
  <c r="AH77" i="29"/>
  <c r="AG77" i="29"/>
  <c r="AF77" i="29"/>
  <c r="AE77" i="29"/>
  <c r="AM76" i="29"/>
  <c r="AL76" i="29"/>
  <c r="AK76" i="29"/>
  <c r="AJ76" i="29"/>
  <c r="AI76" i="29"/>
  <c r="AH76" i="29"/>
  <c r="AG76" i="29"/>
  <c r="AF76" i="29"/>
  <c r="AE76" i="29"/>
  <c r="AM75" i="29"/>
  <c r="AL75" i="29"/>
  <c r="AK75" i="29"/>
  <c r="AJ75" i="29"/>
  <c r="AI75" i="29"/>
  <c r="AH75" i="29"/>
  <c r="AG75" i="29"/>
  <c r="AF75" i="29"/>
  <c r="AE75" i="29"/>
  <c r="AM74" i="29"/>
  <c r="AL74" i="29"/>
  <c r="AK74" i="29"/>
  <c r="AJ74" i="29"/>
  <c r="AI74" i="29"/>
  <c r="AH74" i="29"/>
  <c r="AG74" i="29"/>
  <c r="AF74" i="29"/>
  <c r="AE74" i="29"/>
  <c r="AM73" i="29"/>
  <c r="AL73" i="29"/>
  <c r="AK73" i="29"/>
  <c r="AJ73" i="29"/>
  <c r="AI73" i="29"/>
  <c r="AH73" i="29"/>
  <c r="AG73" i="29"/>
  <c r="AF73" i="29"/>
  <c r="AE73" i="29"/>
  <c r="AM72" i="29"/>
  <c r="AL72" i="29"/>
  <c r="AK72" i="29"/>
  <c r="AJ72" i="29"/>
  <c r="AI72" i="29"/>
  <c r="AH72" i="29"/>
  <c r="AG72" i="29"/>
  <c r="AF72" i="29"/>
  <c r="AE72" i="29"/>
  <c r="AM71" i="29"/>
  <c r="AL71" i="29"/>
  <c r="AK71" i="29"/>
  <c r="AJ71" i="29"/>
  <c r="AI71" i="29"/>
  <c r="AH71" i="29"/>
  <c r="AG71" i="29"/>
  <c r="AF71" i="29"/>
  <c r="AE71" i="29"/>
  <c r="AM70" i="29"/>
  <c r="AL70" i="29"/>
  <c r="AK70" i="29"/>
  <c r="AJ70" i="29"/>
  <c r="AI70" i="29"/>
  <c r="AH70" i="29"/>
  <c r="AG70" i="29"/>
  <c r="AF70" i="29"/>
  <c r="AE70" i="29"/>
  <c r="AM69" i="29"/>
  <c r="AL69" i="29"/>
  <c r="AK69" i="29"/>
  <c r="AJ69" i="29"/>
  <c r="AI69" i="29"/>
  <c r="AH69" i="29"/>
  <c r="AG69" i="29"/>
  <c r="AF69" i="29"/>
  <c r="AE69" i="29"/>
  <c r="AM68" i="29"/>
  <c r="AL68" i="29"/>
  <c r="AK68" i="29"/>
  <c r="AJ68" i="29"/>
  <c r="AI68" i="29"/>
  <c r="AH68" i="29"/>
  <c r="AG68" i="29"/>
  <c r="AF68" i="29"/>
  <c r="AE68" i="29"/>
  <c r="AM67" i="29"/>
  <c r="AL67" i="29"/>
  <c r="AK67" i="29"/>
  <c r="AJ67" i="29"/>
  <c r="AI67" i="29"/>
  <c r="AH67" i="29"/>
  <c r="AG67" i="29"/>
  <c r="AF67" i="29"/>
  <c r="AE67" i="29"/>
  <c r="AM66" i="29"/>
  <c r="AL66" i="29"/>
  <c r="AK66" i="29"/>
  <c r="AJ66" i="29"/>
  <c r="AI66" i="29"/>
  <c r="AH66" i="29"/>
  <c r="AG66" i="29"/>
  <c r="AF66" i="29"/>
  <c r="AE66" i="29"/>
  <c r="AM65" i="29"/>
  <c r="AL65" i="29"/>
  <c r="AK65" i="29"/>
  <c r="AJ65" i="29"/>
  <c r="AI65" i="29"/>
  <c r="AH65" i="29"/>
  <c r="AG65" i="29"/>
  <c r="AF65" i="29"/>
  <c r="AE65" i="29"/>
  <c r="AM64" i="29"/>
  <c r="AL64" i="29"/>
  <c r="AK64" i="29"/>
  <c r="AJ64" i="29"/>
  <c r="AI64" i="29"/>
  <c r="AH64" i="29"/>
  <c r="AG64" i="29"/>
  <c r="AF64" i="29"/>
  <c r="AE64" i="29"/>
  <c r="AM63" i="29"/>
  <c r="AL63" i="29"/>
  <c r="AK63" i="29"/>
  <c r="AJ63" i="29"/>
  <c r="AI63" i="29"/>
  <c r="AH63" i="29"/>
  <c r="AG63" i="29"/>
  <c r="AF63" i="29"/>
  <c r="AE63" i="29"/>
  <c r="AM62" i="29"/>
  <c r="AL62" i="29"/>
  <c r="AK62" i="29"/>
  <c r="AJ62" i="29"/>
  <c r="AI62" i="29"/>
  <c r="AH62" i="29"/>
  <c r="AG62" i="29"/>
  <c r="AF62" i="29"/>
  <c r="AE62" i="29"/>
  <c r="AM61" i="29"/>
  <c r="AL61" i="29"/>
  <c r="AK61" i="29"/>
  <c r="AJ61" i="29"/>
  <c r="AI61" i="29"/>
  <c r="AH61" i="29"/>
  <c r="AG61" i="29"/>
  <c r="AF61" i="29"/>
  <c r="AE61" i="29"/>
  <c r="AM60" i="29"/>
  <c r="AL60" i="29"/>
  <c r="AK60" i="29"/>
  <c r="AJ60" i="29"/>
  <c r="AI60" i="29"/>
  <c r="AH60" i="29"/>
  <c r="AG60" i="29"/>
  <c r="AF60" i="29"/>
  <c r="AE60" i="29"/>
  <c r="AM59" i="29"/>
  <c r="AL59" i="29"/>
  <c r="AK59" i="29"/>
  <c r="AJ59" i="29"/>
  <c r="AI59" i="29"/>
  <c r="AH59" i="29"/>
  <c r="AG59" i="29"/>
  <c r="AF59" i="29"/>
  <c r="AE59" i="29"/>
  <c r="AM58" i="29"/>
  <c r="AL58" i="29"/>
  <c r="AK58" i="29"/>
  <c r="AJ58" i="29"/>
  <c r="AI58" i="29"/>
  <c r="AH58" i="29"/>
  <c r="AG58" i="29"/>
  <c r="AF58" i="29"/>
  <c r="AE58" i="29"/>
  <c r="AM57" i="29"/>
  <c r="AL57" i="29"/>
  <c r="AK57" i="29"/>
  <c r="AJ57" i="29"/>
  <c r="AI57" i="29"/>
  <c r="AH57" i="29"/>
  <c r="AG57" i="29"/>
  <c r="AF57" i="29"/>
  <c r="AE57" i="29"/>
  <c r="AM56" i="29"/>
  <c r="AL56" i="29"/>
  <c r="AK56" i="29"/>
  <c r="AJ56" i="29"/>
  <c r="AI56" i="29"/>
  <c r="AH56" i="29"/>
  <c r="AG56" i="29"/>
  <c r="AF56" i="29"/>
  <c r="AE56" i="29"/>
  <c r="AM55" i="29"/>
  <c r="AL55" i="29"/>
  <c r="AK55" i="29"/>
  <c r="AJ55" i="29"/>
  <c r="AI55" i="29"/>
  <c r="AH55" i="29"/>
  <c r="AG55" i="29"/>
  <c r="AF55" i="29"/>
  <c r="AE55" i="29"/>
  <c r="AM54" i="29"/>
  <c r="AL54" i="29"/>
  <c r="AK54" i="29"/>
  <c r="AJ54" i="29"/>
  <c r="AI54" i="29"/>
  <c r="AH54" i="29"/>
  <c r="AG54" i="29"/>
  <c r="AF54" i="29"/>
  <c r="AE54" i="29"/>
  <c r="AM53" i="29"/>
  <c r="AL53" i="29"/>
  <c r="AK53" i="29"/>
  <c r="AJ53" i="29"/>
  <c r="AI53" i="29"/>
  <c r="AH53" i="29"/>
  <c r="AG53" i="29"/>
  <c r="AF53" i="29"/>
  <c r="AE53" i="29"/>
  <c r="AM52" i="29"/>
  <c r="AL52" i="29"/>
  <c r="AK52" i="29"/>
  <c r="AJ52" i="29"/>
  <c r="AI52" i="29"/>
  <c r="AH52" i="29"/>
  <c r="AG52" i="29"/>
  <c r="AF52" i="29"/>
  <c r="AE52" i="29"/>
  <c r="AM51" i="29"/>
  <c r="AL51" i="29"/>
  <c r="AK51" i="29"/>
  <c r="AJ51" i="29"/>
  <c r="AI51" i="29"/>
  <c r="AH51" i="29"/>
  <c r="AG51" i="29"/>
  <c r="AF51" i="29"/>
  <c r="AE51" i="29"/>
  <c r="AM50" i="29"/>
  <c r="AL50" i="29"/>
  <c r="AK50" i="29"/>
  <c r="AJ50" i="29"/>
  <c r="AI50" i="29"/>
  <c r="AH50" i="29"/>
  <c r="AG50" i="29"/>
  <c r="AF50" i="29"/>
  <c r="AE50" i="29"/>
  <c r="AM49" i="29"/>
  <c r="AL49" i="29"/>
  <c r="AK49" i="29"/>
  <c r="AJ49" i="29"/>
  <c r="AI49" i="29"/>
  <c r="AH49" i="29"/>
  <c r="AG49" i="29"/>
  <c r="AF49" i="29"/>
  <c r="AE49" i="29"/>
  <c r="AM48" i="29"/>
  <c r="AL48" i="29"/>
  <c r="AK48" i="29"/>
  <c r="AJ48" i="29"/>
  <c r="AI48" i="29"/>
  <c r="AH48" i="29"/>
  <c r="AG48" i="29"/>
  <c r="AF48" i="29"/>
  <c r="AE48" i="29"/>
  <c r="AM47" i="29"/>
  <c r="AL47" i="29"/>
  <c r="AK47" i="29"/>
  <c r="AJ47" i="29"/>
  <c r="AI47" i="29"/>
  <c r="AH47" i="29"/>
  <c r="AG47" i="29"/>
  <c r="AF47" i="29"/>
  <c r="AE47" i="29"/>
  <c r="AM46" i="29"/>
  <c r="AL46" i="29"/>
  <c r="AK46" i="29"/>
  <c r="AJ46" i="29"/>
  <c r="AI46" i="29"/>
  <c r="AH46" i="29"/>
  <c r="AG46" i="29"/>
  <c r="AF46" i="29"/>
  <c r="AE46" i="29"/>
  <c r="AM45" i="29"/>
  <c r="AL45" i="29"/>
  <c r="AK45" i="29"/>
  <c r="AJ45" i="29"/>
  <c r="AI45" i="29"/>
  <c r="AH45" i="29"/>
  <c r="AG45" i="29"/>
  <c r="AF45" i="29"/>
  <c r="AE45" i="29"/>
  <c r="AM44" i="29"/>
  <c r="AL44" i="29"/>
  <c r="AK44" i="29"/>
  <c r="AJ44" i="29"/>
  <c r="AI44" i="29"/>
  <c r="AH44" i="29"/>
  <c r="AG44" i="29"/>
  <c r="AF44" i="29"/>
  <c r="AE44" i="29"/>
  <c r="AM43" i="29"/>
  <c r="AL43" i="29"/>
  <c r="AK43" i="29"/>
  <c r="AJ43" i="29"/>
  <c r="AI43" i="29"/>
  <c r="AH43" i="29"/>
  <c r="AG43" i="29"/>
  <c r="AF43" i="29"/>
  <c r="AE43" i="29"/>
  <c r="AM42" i="29"/>
  <c r="AL42" i="29"/>
  <c r="AK42" i="29"/>
  <c r="AJ42" i="29"/>
  <c r="AI42" i="29"/>
  <c r="AH42" i="29"/>
  <c r="AG42" i="29"/>
  <c r="AF42" i="29"/>
  <c r="AE42" i="29"/>
  <c r="AM41" i="29"/>
  <c r="AL41" i="29"/>
  <c r="AK41" i="29"/>
  <c r="AJ41" i="29"/>
  <c r="AI41" i="29"/>
  <c r="AH41" i="29"/>
  <c r="AG41" i="29"/>
  <c r="AF41" i="29"/>
  <c r="AE41" i="29"/>
  <c r="AM40" i="29"/>
  <c r="AL40" i="29"/>
  <c r="AK40" i="29"/>
  <c r="AJ40" i="29"/>
  <c r="AI40" i="29"/>
  <c r="AH40" i="29"/>
  <c r="AG40" i="29"/>
  <c r="AF40" i="29"/>
  <c r="AE40" i="29"/>
  <c r="AM39" i="29"/>
  <c r="AL39" i="29"/>
  <c r="AK39" i="29"/>
  <c r="AJ39" i="29"/>
  <c r="AI39" i="29"/>
  <c r="AH39" i="29"/>
  <c r="AG39" i="29"/>
  <c r="AF39" i="29"/>
  <c r="AE39" i="29"/>
  <c r="AM38" i="29"/>
  <c r="AL38" i="29"/>
  <c r="AK38" i="29"/>
  <c r="AJ38" i="29"/>
  <c r="AI38" i="29"/>
  <c r="AH38" i="29"/>
  <c r="AG38" i="29"/>
  <c r="AF38" i="29"/>
  <c r="AE38" i="29"/>
  <c r="AM37" i="29"/>
  <c r="AL37" i="29"/>
  <c r="AK37" i="29"/>
  <c r="AJ37" i="29"/>
  <c r="AI37" i="29"/>
  <c r="AH37" i="29"/>
  <c r="AG37" i="29"/>
  <c r="AF37" i="29"/>
  <c r="AE37" i="29"/>
  <c r="AM36" i="29"/>
  <c r="AL36" i="29"/>
  <c r="AK36" i="29"/>
  <c r="AJ36" i="29"/>
  <c r="AI36" i="29"/>
  <c r="AH36" i="29"/>
  <c r="AG36" i="29"/>
  <c r="AF36" i="29"/>
  <c r="AE36" i="29"/>
  <c r="AM35" i="29"/>
  <c r="AL35" i="29"/>
  <c r="AK35" i="29"/>
  <c r="AJ35" i="29"/>
  <c r="AI35" i="29"/>
  <c r="AH35" i="29"/>
  <c r="AG35" i="29"/>
  <c r="AF35" i="29"/>
  <c r="AE35" i="29"/>
  <c r="AM34" i="29"/>
  <c r="AL34" i="29"/>
  <c r="AK34" i="29"/>
  <c r="AJ34" i="29"/>
  <c r="AI34" i="29"/>
  <c r="AH34" i="29"/>
  <c r="AG34" i="29"/>
  <c r="AF34" i="29"/>
  <c r="AE34" i="29"/>
  <c r="AM33" i="29"/>
  <c r="AL33" i="29"/>
  <c r="AK33" i="29"/>
  <c r="AJ33" i="29"/>
  <c r="AI33" i="29"/>
  <c r="AH33" i="29"/>
  <c r="AG33" i="29"/>
  <c r="AF33" i="29"/>
  <c r="AE33" i="29"/>
  <c r="AM32" i="29"/>
  <c r="AL32" i="29"/>
  <c r="AK32" i="29"/>
  <c r="AJ32" i="29"/>
  <c r="AI32" i="29"/>
  <c r="AH32" i="29"/>
  <c r="AG32" i="29"/>
  <c r="AF32" i="29"/>
  <c r="AE32" i="29"/>
  <c r="AM31" i="29"/>
  <c r="AL31" i="29"/>
  <c r="AK31" i="29"/>
  <c r="AJ31" i="29"/>
  <c r="AI31" i="29"/>
  <c r="AH31" i="29"/>
  <c r="AG31" i="29"/>
  <c r="AF31" i="29"/>
  <c r="AE31" i="29"/>
  <c r="AM30" i="29"/>
  <c r="AL30" i="29"/>
  <c r="AK30" i="29"/>
  <c r="AJ30" i="29"/>
  <c r="AI30" i="29"/>
  <c r="AH30" i="29"/>
  <c r="AG30" i="29"/>
  <c r="AF30" i="29"/>
  <c r="AE30" i="29"/>
  <c r="AM29" i="29"/>
  <c r="AL29" i="29"/>
  <c r="AK29" i="29"/>
  <c r="AJ29" i="29"/>
  <c r="AI29" i="29"/>
  <c r="AH29" i="29"/>
  <c r="AG29" i="29"/>
  <c r="AF29" i="29"/>
  <c r="AE29" i="29"/>
  <c r="AM28" i="29"/>
  <c r="AL28" i="29"/>
  <c r="AK28" i="29"/>
  <c r="AJ28" i="29"/>
  <c r="AI28" i="29"/>
  <c r="AH28" i="29"/>
  <c r="AG28" i="29"/>
  <c r="AF28" i="29"/>
  <c r="AE28" i="29"/>
  <c r="AM27" i="29"/>
  <c r="AL27" i="29"/>
  <c r="AK27" i="29"/>
  <c r="AJ27" i="29"/>
  <c r="AI27" i="29"/>
  <c r="AH27" i="29"/>
  <c r="AG27" i="29"/>
  <c r="AF27" i="29"/>
  <c r="AE27" i="29"/>
  <c r="AM26" i="29"/>
  <c r="AL26" i="29"/>
  <c r="AK26" i="29"/>
  <c r="AJ26" i="29"/>
  <c r="AI26" i="29"/>
  <c r="AH26" i="29"/>
  <c r="AG26" i="29"/>
  <c r="AF26" i="29"/>
  <c r="AE26" i="29"/>
  <c r="AM25" i="29"/>
  <c r="AL25" i="29"/>
  <c r="AK25" i="29"/>
  <c r="AJ25" i="29"/>
  <c r="AI25" i="29"/>
  <c r="AH25" i="29"/>
  <c r="AG25" i="29"/>
  <c r="AF25" i="29"/>
  <c r="AE25" i="29"/>
  <c r="AM24" i="29"/>
  <c r="AL24" i="29"/>
  <c r="AK24" i="29"/>
  <c r="AJ24" i="29"/>
  <c r="AI24" i="29"/>
  <c r="AH24" i="29"/>
  <c r="AG24" i="29"/>
  <c r="AF24" i="29"/>
  <c r="AE24" i="29"/>
  <c r="AM23" i="29"/>
  <c r="AL23" i="29"/>
  <c r="AK23" i="29"/>
  <c r="AJ23" i="29"/>
  <c r="AI23" i="29"/>
  <c r="AH23" i="29"/>
  <c r="AG23" i="29"/>
  <c r="AF23" i="29"/>
  <c r="AE23" i="29"/>
  <c r="AM22" i="29"/>
  <c r="AL22" i="29"/>
  <c r="AK22" i="29"/>
  <c r="AJ22" i="29"/>
  <c r="AI22" i="29"/>
  <c r="AH22" i="29"/>
  <c r="AG22" i="29"/>
  <c r="AF22" i="29"/>
  <c r="AE22" i="29"/>
  <c r="AM21" i="29"/>
  <c r="AL21" i="29"/>
  <c r="AK21" i="29"/>
  <c r="AJ21" i="29"/>
  <c r="AI21" i="29"/>
  <c r="AH21" i="29"/>
  <c r="AG21" i="29"/>
  <c r="AF21" i="29"/>
  <c r="AE21" i="29"/>
  <c r="AM20" i="29"/>
  <c r="AL20" i="29"/>
  <c r="AK20" i="29"/>
  <c r="AJ20" i="29"/>
  <c r="AI20" i="29"/>
  <c r="AH20" i="29"/>
  <c r="AG20" i="29"/>
  <c r="AF20" i="29"/>
  <c r="AE20" i="29"/>
  <c r="AM19" i="29"/>
  <c r="AL19" i="29"/>
  <c r="AK19" i="29"/>
  <c r="AJ19" i="29"/>
  <c r="AI19" i="29"/>
  <c r="AH19" i="29"/>
  <c r="AG19" i="29"/>
  <c r="AF19" i="29"/>
  <c r="AE19" i="29"/>
  <c r="AM18" i="29"/>
  <c r="AL18" i="29"/>
  <c r="AK18" i="29"/>
  <c r="AJ18" i="29"/>
  <c r="AI18" i="29"/>
  <c r="AH18" i="29"/>
  <c r="AG18" i="29"/>
  <c r="AF18" i="29"/>
  <c r="AE18" i="29"/>
  <c r="AM17" i="29"/>
  <c r="AL17" i="29"/>
  <c r="AK17" i="29"/>
  <c r="AJ17" i="29"/>
  <c r="AI17" i="29"/>
  <c r="AH17" i="29"/>
  <c r="AG17" i="29"/>
  <c r="AF17" i="29"/>
  <c r="AE17" i="29"/>
  <c r="AM16" i="29"/>
  <c r="AL16" i="29"/>
  <c r="AK16" i="29"/>
  <c r="AJ16" i="29"/>
  <c r="AI16" i="29"/>
  <c r="AH16" i="29"/>
  <c r="AG16" i="29"/>
  <c r="AF16" i="29"/>
  <c r="AE16" i="29"/>
  <c r="AM15" i="29"/>
  <c r="AL15" i="29"/>
  <c r="AK15" i="29"/>
  <c r="AJ15" i="29"/>
  <c r="AI15" i="29"/>
  <c r="AH15" i="29"/>
  <c r="AG15" i="29"/>
  <c r="AF15" i="29"/>
  <c r="AE15" i="29"/>
  <c r="BT13" i="29"/>
  <c r="BS13" i="29"/>
  <c r="BR13" i="29"/>
  <c r="BQ13" i="29"/>
  <c r="BP13" i="29"/>
  <c r="BO13" i="29"/>
  <c r="BN13" i="29"/>
  <c r="BM13" i="29"/>
  <c r="BI13" i="29"/>
  <c r="BH13" i="29"/>
  <c r="BG13" i="29"/>
  <c r="BF13" i="29"/>
  <c r="BE13" i="29"/>
  <c r="BD13" i="29"/>
  <c r="BC13" i="29"/>
  <c r="BB13" i="29"/>
  <c r="AX13" i="29"/>
  <c r="AW13" i="29"/>
  <c r="AV13" i="29"/>
  <c r="AU13" i="29"/>
  <c r="AT13" i="29"/>
  <c r="AS13" i="29"/>
  <c r="AR13" i="29"/>
  <c r="AQ13" i="29"/>
  <c r="AC114" i="29"/>
  <c r="AC113" i="29"/>
  <c r="AC112" i="29"/>
  <c r="AC111" i="29"/>
  <c r="AC110" i="29"/>
  <c r="AC109" i="29"/>
  <c r="AC108" i="29"/>
  <c r="AC107" i="29"/>
  <c r="AC106" i="29"/>
  <c r="AC105" i="29"/>
  <c r="AC104" i="29"/>
  <c r="AC103" i="29"/>
  <c r="AC102" i="29"/>
  <c r="AC101" i="29"/>
  <c r="AC100" i="29"/>
  <c r="AC99" i="29"/>
  <c r="AC98" i="29"/>
  <c r="AC97" i="29"/>
  <c r="AC96" i="29"/>
  <c r="AC95" i="29"/>
  <c r="AC94" i="29"/>
  <c r="AC93" i="29"/>
  <c r="AC92" i="29"/>
  <c r="AC91" i="29"/>
  <c r="AC90" i="29"/>
  <c r="AC89" i="29"/>
  <c r="AC88" i="29"/>
  <c r="AC87" i="29"/>
  <c r="AC86" i="29"/>
  <c r="AC85" i="29"/>
  <c r="AC84" i="29"/>
  <c r="AC83" i="29"/>
  <c r="AC82" i="29"/>
  <c r="AC81" i="29"/>
  <c r="AC80" i="29"/>
  <c r="AC79" i="29"/>
  <c r="AC78" i="29"/>
  <c r="AC77" i="29"/>
  <c r="AC76" i="29"/>
  <c r="AC75" i="29"/>
  <c r="AC74" i="29"/>
  <c r="AC73" i="29"/>
  <c r="AC72" i="29"/>
  <c r="AC71" i="29"/>
  <c r="AC70" i="29"/>
  <c r="AC69" i="29"/>
  <c r="AC68" i="29"/>
  <c r="AC67" i="29"/>
  <c r="AC66" i="29"/>
  <c r="AC65" i="29"/>
  <c r="AC64" i="29"/>
  <c r="AC63" i="29"/>
  <c r="AC62" i="29"/>
  <c r="AC61" i="29"/>
  <c r="AC60" i="29"/>
  <c r="AC59" i="29"/>
  <c r="AC58" i="29"/>
  <c r="AC57" i="29"/>
  <c r="AC56" i="29"/>
  <c r="AC55" i="29"/>
  <c r="AC54" i="29"/>
  <c r="AC53" i="29"/>
  <c r="AC52" i="29"/>
  <c r="AC51" i="29"/>
  <c r="AC50" i="29"/>
  <c r="AC49" i="29"/>
  <c r="AC48" i="29"/>
  <c r="AC47" i="29"/>
  <c r="AC46" i="29"/>
  <c r="AC45" i="29"/>
  <c r="AC44" i="29"/>
  <c r="AC43" i="29"/>
  <c r="AC42" i="29"/>
  <c r="AC41" i="29"/>
  <c r="AC40" i="29"/>
  <c r="AC39" i="29"/>
  <c r="AC38" i="29"/>
  <c r="AC37" i="29"/>
  <c r="AC36" i="29"/>
  <c r="AC35" i="29"/>
  <c r="AC34" i="29"/>
  <c r="AC33" i="29"/>
  <c r="AC32" i="29"/>
  <c r="AC31" i="29"/>
  <c r="AC30" i="29"/>
  <c r="AC29" i="29"/>
  <c r="AC28" i="29"/>
  <c r="AC27" i="29"/>
  <c r="AC26" i="29"/>
  <c r="AC25" i="29"/>
  <c r="AC24" i="29"/>
  <c r="AC23" i="29"/>
  <c r="AC22" i="29"/>
  <c r="AC21" i="29"/>
  <c r="AC20" i="29"/>
  <c r="AC19" i="29"/>
  <c r="AC18" i="29"/>
  <c r="AC17" i="29"/>
  <c r="AC16" i="29"/>
  <c r="R114" i="29"/>
  <c r="R113" i="29"/>
  <c r="R112" i="29"/>
  <c r="R111" i="29"/>
  <c r="R110" i="29"/>
  <c r="R109" i="29"/>
  <c r="R108" i="29"/>
  <c r="R107" i="29"/>
  <c r="R106" i="29"/>
  <c r="R105" i="29"/>
  <c r="R104" i="29"/>
  <c r="R103" i="29"/>
  <c r="R102" i="29"/>
  <c r="R101" i="29"/>
  <c r="R100" i="29"/>
  <c r="R99" i="29"/>
  <c r="R98" i="29"/>
  <c r="R97" i="29"/>
  <c r="R96" i="29"/>
  <c r="R95" i="29"/>
  <c r="R94" i="29"/>
  <c r="R93" i="29"/>
  <c r="R92" i="29"/>
  <c r="R91" i="29"/>
  <c r="R90" i="29"/>
  <c r="R89" i="29"/>
  <c r="R88" i="29"/>
  <c r="R87" i="29"/>
  <c r="R86" i="29"/>
  <c r="R85" i="29"/>
  <c r="R84" i="29"/>
  <c r="R83" i="29"/>
  <c r="R82" i="29"/>
  <c r="R81" i="29"/>
  <c r="R80" i="29"/>
  <c r="R79" i="29"/>
  <c r="R78" i="29"/>
  <c r="R77" i="29"/>
  <c r="R76" i="29"/>
  <c r="R75" i="29"/>
  <c r="R74" i="29"/>
  <c r="R73" i="29"/>
  <c r="R72" i="29"/>
  <c r="R71" i="29"/>
  <c r="R70" i="29"/>
  <c r="R69" i="29"/>
  <c r="R68" i="29"/>
  <c r="R67" i="29"/>
  <c r="R66" i="29"/>
  <c r="R65" i="29"/>
  <c r="R64" i="29"/>
  <c r="R63" i="29"/>
  <c r="R62" i="29"/>
  <c r="R61" i="29"/>
  <c r="R60" i="29"/>
  <c r="R59" i="29"/>
  <c r="R58" i="29"/>
  <c r="R57" i="29"/>
  <c r="R56" i="29"/>
  <c r="R55" i="29"/>
  <c r="R54" i="29"/>
  <c r="R53" i="29"/>
  <c r="R52" i="29"/>
  <c r="R51" i="29"/>
  <c r="R50" i="29"/>
  <c r="R49" i="29"/>
  <c r="R48" i="29"/>
  <c r="R47" i="29"/>
  <c r="R46" i="29"/>
  <c r="R45" i="29"/>
  <c r="R44" i="29"/>
  <c r="R43" i="29"/>
  <c r="R42" i="29"/>
  <c r="R41" i="29"/>
  <c r="R40" i="29"/>
  <c r="R39" i="29"/>
  <c r="R38" i="29"/>
  <c r="R37" i="29"/>
  <c r="R36" i="29"/>
  <c r="R35" i="29"/>
  <c r="R34" i="29"/>
  <c r="R33" i="29"/>
  <c r="R32" i="29"/>
  <c r="R31" i="29"/>
  <c r="R30" i="29"/>
  <c r="R29" i="29"/>
  <c r="R28" i="29"/>
  <c r="R27" i="29"/>
  <c r="R26" i="29"/>
  <c r="R25" i="29"/>
  <c r="R24" i="29"/>
  <c r="R23" i="29"/>
  <c r="R22" i="29"/>
  <c r="R21" i="29"/>
  <c r="R20" i="29"/>
  <c r="R19" i="29"/>
  <c r="R18" i="29"/>
  <c r="R17" i="29"/>
  <c r="R16" i="29"/>
  <c r="AM13" i="29"/>
  <c r="AL13" i="29"/>
  <c r="AK13" i="29"/>
  <c r="AJ13" i="29"/>
  <c r="AI13" i="29"/>
  <c r="AH13" i="29"/>
  <c r="AG13" i="29"/>
  <c r="AF13" i="29"/>
  <c r="AB13" i="29"/>
  <c r="AA13" i="29"/>
  <c r="Z13" i="29"/>
  <c r="Y13" i="29"/>
  <c r="X13" i="29"/>
  <c r="W13" i="29"/>
  <c r="V13" i="29"/>
  <c r="U13" i="29"/>
  <c r="AM13" i="27"/>
  <c r="AL13" i="27"/>
  <c r="AK13" i="27"/>
  <c r="AJ13" i="27"/>
  <c r="AI13" i="27"/>
  <c r="AH13" i="27"/>
  <c r="AG13" i="27"/>
  <c r="AF13" i="27"/>
  <c r="Q13" i="29"/>
  <c r="P13" i="29"/>
  <c r="O13" i="29"/>
  <c r="N13" i="29"/>
  <c r="M13" i="29"/>
  <c r="L13" i="29"/>
  <c r="K13" i="29"/>
  <c r="J13" i="29"/>
  <c r="AC114" i="27"/>
  <c r="AC113" i="27"/>
  <c r="AC112" i="27"/>
  <c r="AC111" i="27"/>
  <c r="AC110" i="27"/>
  <c r="AC109" i="27"/>
  <c r="AC108" i="27"/>
  <c r="AC107" i="27"/>
  <c r="AC106" i="27"/>
  <c r="AC105" i="27"/>
  <c r="AC104" i="27"/>
  <c r="AC103" i="27"/>
  <c r="AC102" i="27"/>
  <c r="AC101" i="27"/>
  <c r="AC100" i="27"/>
  <c r="AC99" i="27"/>
  <c r="AC98" i="27"/>
  <c r="AC97" i="27"/>
  <c r="AC96" i="27"/>
  <c r="AC95" i="27"/>
  <c r="AC94" i="27"/>
  <c r="AC93" i="27"/>
  <c r="AC92" i="27"/>
  <c r="AC91" i="27"/>
  <c r="AC90" i="27"/>
  <c r="AC89" i="27"/>
  <c r="AC88" i="27"/>
  <c r="AC87" i="27"/>
  <c r="AC86" i="27"/>
  <c r="AC85" i="27"/>
  <c r="AC84" i="27"/>
  <c r="AC83" i="27"/>
  <c r="AC82" i="27"/>
  <c r="AC81" i="27"/>
  <c r="AC80" i="27"/>
  <c r="AC79" i="27"/>
  <c r="AC78" i="27"/>
  <c r="AC77" i="27"/>
  <c r="AC76" i="27"/>
  <c r="AC75" i="27"/>
  <c r="AC74" i="27"/>
  <c r="AC73" i="27"/>
  <c r="AC72" i="27"/>
  <c r="AC71" i="27"/>
  <c r="AC70" i="27"/>
  <c r="AC69" i="27"/>
  <c r="AC68" i="27"/>
  <c r="AC67" i="27"/>
  <c r="AC66" i="27"/>
  <c r="AC65" i="27"/>
  <c r="AC64" i="27"/>
  <c r="AC63" i="27"/>
  <c r="AC62" i="27"/>
  <c r="AC61" i="27"/>
  <c r="AC60" i="27"/>
  <c r="AC59" i="27"/>
  <c r="AC58" i="27"/>
  <c r="AC57" i="27"/>
  <c r="AC56" i="27"/>
  <c r="AC55" i="27"/>
  <c r="AC54" i="27"/>
  <c r="AC53" i="27"/>
  <c r="AC52" i="27"/>
  <c r="AC51" i="27"/>
  <c r="AC50" i="27"/>
  <c r="AC49" i="27"/>
  <c r="AC48" i="27"/>
  <c r="AC47" i="27"/>
  <c r="AC46" i="27"/>
  <c r="AC45" i="27"/>
  <c r="AC44" i="27"/>
  <c r="AC43" i="27"/>
  <c r="AC42" i="27"/>
  <c r="AC41" i="27"/>
  <c r="AC40" i="27"/>
  <c r="AC39" i="27"/>
  <c r="AC38" i="27"/>
  <c r="AC37" i="27"/>
  <c r="AC36" i="27"/>
  <c r="AC35" i="27"/>
  <c r="AC34" i="27"/>
  <c r="AC33" i="27"/>
  <c r="AC32" i="27"/>
  <c r="AC31" i="27"/>
  <c r="AC30" i="27"/>
  <c r="AC29" i="27"/>
  <c r="AC28" i="27"/>
  <c r="AC27" i="27"/>
  <c r="AC26" i="27"/>
  <c r="AC25" i="27"/>
  <c r="AC24" i="27"/>
  <c r="AC23" i="27"/>
  <c r="AC22" i="27"/>
  <c r="AC21" i="27"/>
  <c r="AC20" i="27"/>
  <c r="AC19" i="27"/>
  <c r="AC18" i="27"/>
  <c r="AC17" i="27"/>
  <c r="AC16" i="27"/>
  <c r="R114" i="27"/>
  <c r="R113" i="27"/>
  <c r="R112" i="27"/>
  <c r="R111" i="27"/>
  <c r="R110" i="27"/>
  <c r="R109" i="27"/>
  <c r="R108" i="27"/>
  <c r="R107" i="27"/>
  <c r="R106" i="27"/>
  <c r="R105" i="27"/>
  <c r="R104" i="27"/>
  <c r="R103" i="27"/>
  <c r="R102" i="27"/>
  <c r="R101" i="27"/>
  <c r="R100" i="27"/>
  <c r="R99" i="27"/>
  <c r="R98" i="27"/>
  <c r="R97" i="27"/>
  <c r="R96" i="27"/>
  <c r="R95" i="27"/>
  <c r="R94" i="27"/>
  <c r="R93" i="27"/>
  <c r="R92" i="27"/>
  <c r="R91" i="27"/>
  <c r="R90" i="27"/>
  <c r="R89" i="27"/>
  <c r="R88" i="27"/>
  <c r="R87" i="27"/>
  <c r="R86" i="27"/>
  <c r="R85" i="27"/>
  <c r="R84" i="27"/>
  <c r="R83" i="27"/>
  <c r="R82" i="27"/>
  <c r="R81" i="27"/>
  <c r="R80" i="27"/>
  <c r="R79" i="27"/>
  <c r="R78" i="27"/>
  <c r="R77" i="27"/>
  <c r="R76" i="27"/>
  <c r="R75" i="27"/>
  <c r="R74" i="27"/>
  <c r="R73" i="27"/>
  <c r="R72" i="27"/>
  <c r="R71" i="27"/>
  <c r="R70" i="27"/>
  <c r="R69" i="27"/>
  <c r="R68" i="27"/>
  <c r="R67" i="27"/>
  <c r="R66" i="27"/>
  <c r="R65" i="27"/>
  <c r="R64" i="27"/>
  <c r="R63" i="27"/>
  <c r="R62" i="27"/>
  <c r="R61" i="27"/>
  <c r="R60" i="27"/>
  <c r="R59" i="27"/>
  <c r="R58" i="27"/>
  <c r="R57" i="27"/>
  <c r="R56" i="27"/>
  <c r="R55" i="27"/>
  <c r="R54" i="27"/>
  <c r="R53" i="27"/>
  <c r="R52" i="27"/>
  <c r="R51" i="27"/>
  <c r="R50" i="27"/>
  <c r="R49" i="27"/>
  <c r="R48" i="27"/>
  <c r="R47" i="27"/>
  <c r="R46" i="27"/>
  <c r="R45" i="27"/>
  <c r="R44" i="27"/>
  <c r="R43" i="27"/>
  <c r="R42" i="27"/>
  <c r="R41" i="27"/>
  <c r="R40" i="27"/>
  <c r="R39" i="27"/>
  <c r="R38" i="27"/>
  <c r="R37" i="27"/>
  <c r="R36" i="27"/>
  <c r="R35" i="27"/>
  <c r="R34" i="27"/>
  <c r="R33" i="27"/>
  <c r="R32" i="27"/>
  <c r="R31" i="27"/>
  <c r="R30" i="27"/>
  <c r="R29" i="27"/>
  <c r="R28" i="27"/>
  <c r="R27" i="27"/>
  <c r="R26" i="27"/>
  <c r="R25" i="27"/>
  <c r="R24" i="27"/>
  <c r="R23" i="27"/>
  <c r="R22" i="27"/>
  <c r="R21" i="27"/>
  <c r="R20" i="27"/>
  <c r="R19" i="27"/>
  <c r="R18" i="27"/>
  <c r="R17" i="27"/>
  <c r="R16" i="27"/>
  <c r="AB13" i="27"/>
  <c r="AA13" i="27"/>
  <c r="Z13" i="27"/>
  <c r="Y13" i="27"/>
  <c r="X13" i="27"/>
  <c r="W13" i="27"/>
  <c r="V13" i="27"/>
  <c r="U13" i="27"/>
  <c r="Q13" i="27"/>
  <c r="P13" i="27"/>
  <c r="O13" i="27"/>
  <c r="N13" i="27"/>
  <c r="M13" i="27"/>
  <c r="L13" i="27"/>
  <c r="K13" i="27"/>
  <c r="J13" i="27"/>
  <c r="Q114" i="27"/>
  <c r="P114" i="27"/>
  <c r="O114" i="27"/>
  <c r="N114" i="27"/>
  <c r="M114" i="27"/>
  <c r="L114" i="27"/>
  <c r="K114" i="27"/>
  <c r="J114" i="27"/>
  <c r="I114" i="27"/>
  <c r="Q113" i="27"/>
  <c r="P113" i="27"/>
  <c r="O113" i="27"/>
  <c r="N113" i="27"/>
  <c r="M113" i="27"/>
  <c r="L113" i="27"/>
  <c r="K113" i="27"/>
  <c r="J113" i="27"/>
  <c r="I113" i="27"/>
  <c r="Q112" i="27"/>
  <c r="P112" i="27"/>
  <c r="O112" i="27"/>
  <c r="N112" i="27"/>
  <c r="M112" i="27"/>
  <c r="L112" i="27"/>
  <c r="K112" i="27"/>
  <c r="J112" i="27"/>
  <c r="I112" i="27"/>
  <c r="Q111" i="27"/>
  <c r="P111" i="27"/>
  <c r="O111" i="27"/>
  <c r="N111" i="27"/>
  <c r="M111" i="27"/>
  <c r="L111" i="27"/>
  <c r="K111" i="27"/>
  <c r="J111" i="27"/>
  <c r="I111" i="27"/>
  <c r="Q110" i="27"/>
  <c r="P110" i="27"/>
  <c r="O110" i="27"/>
  <c r="N110" i="27"/>
  <c r="M110" i="27"/>
  <c r="L110" i="27"/>
  <c r="K110" i="27"/>
  <c r="J110" i="27"/>
  <c r="I110" i="27"/>
  <c r="Q109" i="27"/>
  <c r="P109" i="27"/>
  <c r="O109" i="27"/>
  <c r="N109" i="27"/>
  <c r="M109" i="27"/>
  <c r="L109" i="27"/>
  <c r="K109" i="27"/>
  <c r="J109" i="27"/>
  <c r="I109" i="27"/>
  <c r="Q108" i="27"/>
  <c r="P108" i="27"/>
  <c r="O108" i="27"/>
  <c r="N108" i="27"/>
  <c r="M108" i="27"/>
  <c r="L108" i="27"/>
  <c r="K108" i="27"/>
  <c r="J108" i="27"/>
  <c r="I108" i="27"/>
  <c r="Q107" i="27"/>
  <c r="P107" i="27"/>
  <c r="O107" i="27"/>
  <c r="N107" i="27"/>
  <c r="M107" i="27"/>
  <c r="L107" i="27"/>
  <c r="K107" i="27"/>
  <c r="J107" i="27"/>
  <c r="I107" i="27"/>
  <c r="Q106" i="27"/>
  <c r="P106" i="27"/>
  <c r="O106" i="27"/>
  <c r="N106" i="27"/>
  <c r="M106" i="27"/>
  <c r="L106" i="27"/>
  <c r="K106" i="27"/>
  <c r="J106" i="27"/>
  <c r="I106" i="27"/>
  <c r="Q105" i="27"/>
  <c r="P105" i="27"/>
  <c r="O105" i="27"/>
  <c r="N105" i="27"/>
  <c r="M105" i="27"/>
  <c r="L105" i="27"/>
  <c r="K105" i="27"/>
  <c r="J105" i="27"/>
  <c r="I105" i="27"/>
  <c r="Q104" i="27"/>
  <c r="P104" i="27"/>
  <c r="O104" i="27"/>
  <c r="N104" i="27"/>
  <c r="M104" i="27"/>
  <c r="L104" i="27"/>
  <c r="K104" i="27"/>
  <c r="J104" i="27"/>
  <c r="I104" i="27"/>
  <c r="Q103" i="27"/>
  <c r="P103" i="27"/>
  <c r="O103" i="27"/>
  <c r="N103" i="27"/>
  <c r="M103" i="27"/>
  <c r="L103" i="27"/>
  <c r="K103" i="27"/>
  <c r="J103" i="27"/>
  <c r="I103" i="27"/>
  <c r="Q102" i="27"/>
  <c r="P102" i="27"/>
  <c r="O102" i="27"/>
  <c r="N102" i="27"/>
  <c r="M102" i="27"/>
  <c r="L102" i="27"/>
  <c r="K102" i="27"/>
  <c r="J102" i="27"/>
  <c r="I102" i="27"/>
  <c r="Q101" i="27"/>
  <c r="P101" i="27"/>
  <c r="O101" i="27"/>
  <c r="N101" i="27"/>
  <c r="M101" i="27"/>
  <c r="L101" i="27"/>
  <c r="K101" i="27"/>
  <c r="J101" i="27"/>
  <c r="I101" i="27"/>
  <c r="Q100" i="27"/>
  <c r="P100" i="27"/>
  <c r="O100" i="27"/>
  <c r="N100" i="27"/>
  <c r="M100" i="27"/>
  <c r="L100" i="27"/>
  <c r="K100" i="27"/>
  <c r="J100" i="27"/>
  <c r="I100" i="27"/>
  <c r="Q99" i="27"/>
  <c r="P99" i="27"/>
  <c r="O99" i="27"/>
  <c r="N99" i="27"/>
  <c r="M99" i="27"/>
  <c r="L99" i="27"/>
  <c r="K99" i="27"/>
  <c r="J99" i="27"/>
  <c r="I99" i="27"/>
  <c r="Q98" i="27"/>
  <c r="P98" i="27"/>
  <c r="O98" i="27"/>
  <c r="N98" i="27"/>
  <c r="M98" i="27"/>
  <c r="L98" i="27"/>
  <c r="K98" i="27"/>
  <c r="J98" i="27"/>
  <c r="I98" i="27"/>
  <c r="Q97" i="27"/>
  <c r="P97" i="27"/>
  <c r="O97" i="27"/>
  <c r="N97" i="27"/>
  <c r="M97" i="27"/>
  <c r="L97" i="27"/>
  <c r="K97" i="27"/>
  <c r="J97" i="27"/>
  <c r="I97" i="27"/>
  <c r="Q96" i="27"/>
  <c r="P96" i="27"/>
  <c r="O96" i="27"/>
  <c r="N96" i="27"/>
  <c r="M96" i="27"/>
  <c r="L96" i="27"/>
  <c r="K96" i="27"/>
  <c r="J96" i="27"/>
  <c r="I96" i="27"/>
  <c r="Q95" i="27"/>
  <c r="P95" i="27"/>
  <c r="O95" i="27"/>
  <c r="N95" i="27"/>
  <c r="M95" i="27"/>
  <c r="L95" i="27"/>
  <c r="K95" i="27"/>
  <c r="J95" i="27"/>
  <c r="I95" i="27"/>
  <c r="Q94" i="27"/>
  <c r="P94" i="27"/>
  <c r="O94" i="27"/>
  <c r="N94" i="27"/>
  <c r="M94" i="27"/>
  <c r="L94" i="27"/>
  <c r="K94" i="27"/>
  <c r="J94" i="27"/>
  <c r="I94" i="27"/>
  <c r="Q93" i="27"/>
  <c r="P93" i="27"/>
  <c r="O93" i="27"/>
  <c r="N93" i="27"/>
  <c r="M93" i="27"/>
  <c r="L93" i="27"/>
  <c r="K93" i="27"/>
  <c r="J93" i="27"/>
  <c r="I93" i="27"/>
  <c r="Q92" i="27"/>
  <c r="P92" i="27"/>
  <c r="O92" i="27"/>
  <c r="N92" i="27"/>
  <c r="M92" i="27"/>
  <c r="L92" i="27"/>
  <c r="K92" i="27"/>
  <c r="J92" i="27"/>
  <c r="I92" i="27"/>
  <c r="Q91" i="27"/>
  <c r="P91" i="27"/>
  <c r="O91" i="27"/>
  <c r="N91" i="27"/>
  <c r="M91" i="27"/>
  <c r="L91" i="27"/>
  <c r="K91" i="27"/>
  <c r="J91" i="27"/>
  <c r="I91" i="27"/>
  <c r="Q90" i="27"/>
  <c r="P90" i="27"/>
  <c r="O90" i="27"/>
  <c r="N90" i="27"/>
  <c r="M90" i="27"/>
  <c r="L90" i="27"/>
  <c r="K90" i="27"/>
  <c r="J90" i="27"/>
  <c r="I90" i="27"/>
  <c r="Q89" i="27"/>
  <c r="P89" i="27"/>
  <c r="O89" i="27"/>
  <c r="N89" i="27"/>
  <c r="M89" i="27"/>
  <c r="L89" i="27"/>
  <c r="K89" i="27"/>
  <c r="J89" i="27"/>
  <c r="I89" i="27"/>
  <c r="Q88" i="27"/>
  <c r="P88" i="27"/>
  <c r="O88" i="27"/>
  <c r="N88" i="27"/>
  <c r="M88" i="27"/>
  <c r="L88" i="27"/>
  <c r="K88" i="27"/>
  <c r="J88" i="27"/>
  <c r="I88" i="27"/>
  <c r="Q87" i="27"/>
  <c r="P87" i="27"/>
  <c r="O87" i="27"/>
  <c r="N87" i="27"/>
  <c r="M87" i="27"/>
  <c r="L87" i="27"/>
  <c r="K87" i="27"/>
  <c r="J87" i="27"/>
  <c r="I87" i="27"/>
  <c r="Q86" i="27"/>
  <c r="P86" i="27"/>
  <c r="O86" i="27"/>
  <c r="N86" i="27"/>
  <c r="M86" i="27"/>
  <c r="L86" i="27"/>
  <c r="K86" i="27"/>
  <c r="J86" i="27"/>
  <c r="I86" i="27"/>
  <c r="Q85" i="27"/>
  <c r="P85" i="27"/>
  <c r="O85" i="27"/>
  <c r="N85" i="27"/>
  <c r="M85" i="27"/>
  <c r="L85" i="27"/>
  <c r="K85" i="27"/>
  <c r="J85" i="27"/>
  <c r="I85" i="27"/>
  <c r="Q84" i="27"/>
  <c r="P84" i="27"/>
  <c r="O84" i="27"/>
  <c r="N84" i="27"/>
  <c r="M84" i="27"/>
  <c r="L84" i="27"/>
  <c r="K84" i="27"/>
  <c r="J84" i="27"/>
  <c r="I84" i="27"/>
  <c r="Q83" i="27"/>
  <c r="P83" i="27"/>
  <c r="O83" i="27"/>
  <c r="N83" i="27"/>
  <c r="M83" i="27"/>
  <c r="L83" i="27"/>
  <c r="K83" i="27"/>
  <c r="J83" i="27"/>
  <c r="I83" i="27"/>
  <c r="Q82" i="27"/>
  <c r="P82" i="27"/>
  <c r="O82" i="27"/>
  <c r="N82" i="27"/>
  <c r="M82" i="27"/>
  <c r="L82" i="27"/>
  <c r="K82" i="27"/>
  <c r="J82" i="27"/>
  <c r="I82" i="27"/>
  <c r="Q81" i="27"/>
  <c r="P81" i="27"/>
  <c r="O81" i="27"/>
  <c r="N81" i="27"/>
  <c r="M81" i="27"/>
  <c r="L81" i="27"/>
  <c r="K81" i="27"/>
  <c r="J81" i="27"/>
  <c r="I81" i="27"/>
  <c r="Q80" i="27"/>
  <c r="P80" i="27"/>
  <c r="O80" i="27"/>
  <c r="N80" i="27"/>
  <c r="M80" i="27"/>
  <c r="L80" i="27"/>
  <c r="K80" i="27"/>
  <c r="J80" i="27"/>
  <c r="I80" i="27"/>
  <c r="Q79" i="27"/>
  <c r="P79" i="27"/>
  <c r="O79" i="27"/>
  <c r="N79" i="27"/>
  <c r="M79" i="27"/>
  <c r="L79" i="27"/>
  <c r="K79" i="27"/>
  <c r="J79" i="27"/>
  <c r="I79" i="27"/>
  <c r="Q78" i="27"/>
  <c r="P78" i="27"/>
  <c r="O78" i="27"/>
  <c r="N78" i="27"/>
  <c r="M78" i="27"/>
  <c r="L78" i="27"/>
  <c r="K78" i="27"/>
  <c r="J78" i="27"/>
  <c r="I78" i="27"/>
  <c r="Q77" i="27"/>
  <c r="P77" i="27"/>
  <c r="O77" i="27"/>
  <c r="N77" i="27"/>
  <c r="M77" i="27"/>
  <c r="L77" i="27"/>
  <c r="K77" i="27"/>
  <c r="J77" i="27"/>
  <c r="I77" i="27"/>
  <c r="Q76" i="27"/>
  <c r="P76" i="27"/>
  <c r="O76" i="27"/>
  <c r="N76" i="27"/>
  <c r="M76" i="27"/>
  <c r="L76" i="27"/>
  <c r="K76" i="27"/>
  <c r="J76" i="27"/>
  <c r="I76" i="27"/>
  <c r="Q75" i="27"/>
  <c r="P75" i="27"/>
  <c r="O75" i="27"/>
  <c r="N75" i="27"/>
  <c r="M75" i="27"/>
  <c r="L75" i="27"/>
  <c r="K75" i="27"/>
  <c r="J75" i="27"/>
  <c r="I75" i="27"/>
  <c r="Q74" i="27"/>
  <c r="P74" i="27"/>
  <c r="O74" i="27"/>
  <c r="N74" i="27"/>
  <c r="M74" i="27"/>
  <c r="L74" i="27"/>
  <c r="K74" i="27"/>
  <c r="J74" i="27"/>
  <c r="I74" i="27"/>
  <c r="Q73" i="27"/>
  <c r="P73" i="27"/>
  <c r="O73" i="27"/>
  <c r="N73" i="27"/>
  <c r="M73" i="27"/>
  <c r="L73" i="27"/>
  <c r="K73" i="27"/>
  <c r="J73" i="27"/>
  <c r="I73" i="27"/>
  <c r="Q72" i="27"/>
  <c r="P72" i="27"/>
  <c r="O72" i="27"/>
  <c r="N72" i="27"/>
  <c r="M72" i="27"/>
  <c r="L72" i="27"/>
  <c r="K72" i="27"/>
  <c r="J72" i="27"/>
  <c r="I72" i="27"/>
  <c r="Q71" i="27"/>
  <c r="P71" i="27"/>
  <c r="O71" i="27"/>
  <c r="N71" i="27"/>
  <c r="M71" i="27"/>
  <c r="L71" i="27"/>
  <c r="K71" i="27"/>
  <c r="J71" i="27"/>
  <c r="I71" i="27"/>
  <c r="Q70" i="27"/>
  <c r="P70" i="27"/>
  <c r="O70" i="27"/>
  <c r="N70" i="27"/>
  <c r="M70" i="27"/>
  <c r="L70" i="27"/>
  <c r="K70" i="27"/>
  <c r="J70" i="27"/>
  <c r="I70" i="27"/>
  <c r="Q69" i="27"/>
  <c r="P69" i="27"/>
  <c r="O69" i="27"/>
  <c r="N69" i="27"/>
  <c r="M69" i="27"/>
  <c r="L69" i="27"/>
  <c r="K69" i="27"/>
  <c r="J69" i="27"/>
  <c r="I69" i="27"/>
  <c r="Q68" i="27"/>
  <c r="P68" i="27"/>
  <c r="O68" i="27"/>
  <c r="N68" i="27"/>
  <c r="M68" i="27"/>
  <c r="L68" i="27"/>
  <c r="K68" i="27"/>
  <c r="J68" i="27"/>
  <c r="I68" i="27"/>
  <c r="Q67" i="27"/>
  <c r="P67" i="27"/>
  <c r="O67" i="27"/>
  <c r="N67" i="27"/>
  <c r="M67" i="27"/>
  <c r="L67" i="27"/>
  <c r="K67" i="27"/>
  <c r="J67" i="27"/>
  <c r="I67" i="27"/>
  <c r="Q66" i="27"/>
  <c r="P66" i="27"/>
  <c r="O66" i="27"/>
  <c r="N66" i="27"/>
  <c r="M66" i="27"/>
  <c r="L66" i="27"/>
  <c r="K66" i="27"/>
  <c r="J66" i="27"/>
  <c r="I66" i="27"/>
  <c r="Q65" i="27"/>
  <c r="P65" i="27"/>
  <c r="O65" i="27"/>
  <c r="N65" i="27"/>
  <c r="M65" i="27"/>
  <c r="L65" i="27"/>
  <c r="K65" i="27"/>
  <c r="J65" i="27"/>
  <c r="I65" i="27"/>
  <c r="Q64" i="27"/>
  <c r="P64" i="27"/>
  <c r="O64" i="27"/>
  <c r="N64" i="27"/>
  <c r="M64" i="27"/>
  <c r="L64" i="27"/>
  <c r="K64" i="27"/>
  <c r="J64" i="27"/>
  <c r="I64" i="27"/>
  <c r="Q63" i="27"/>
  <c r="P63" i="27"/>
  <c r="O63" i="27"/>
  <c r="N63" i="27"/>
  <c r="M63" i="27"/>
  <c r="L63" i="27"/>
  <c r="K63" i="27"/>
  <c r="J63" i="27"/>
  <c r="I63" i="27"/>
  <c r="Q62" i="27"/>
  <c r="P62" i="27"/>
  <c r="O62" i="27"/>
  <c r="N62" i="27"/>
  <c r="M62" i="27"/>
  <c r="L62" i="27"/>
  <c r="K62" i="27"/>
  <c r="J62" i="27"/>
  <c r="I62" i="27"/>
  <c r="Q61" i="27"/>
  <c r="P61" i="27"/>
  <c r="O61" i="27"/>
  <c r="N61" i="27"/>
  <c r="M61" i="27"/>
  <c r="L61" i="27"/>
  <c r="K61" i="27"/>
  <c r="J61" i="27"/>
  <c r="I61" i="27"/>
  <c r="Q60" i="27"/>
  <c r="P60" i="27"/>
  <c r="O60" i="27"/>
  <c r="N60" i="27"/>
  <c r="M60" i="27"/>
  <c r="L60" i="27"/>
  <c r="K60" i="27"/>
  <c r="J60" i="27"/>
  <c r="I60" i="27"/>
  <c r="Q59" i="27"/>
  <c r="P59" i="27"/>
  <c r="O59" i="27"/>
  <c r="N59" i="27"/>
  <c r="M59" i="27"/>
  <c r="L59" i="27"/>
  <c r="K59" i="27"/>
  <c r="J59" i="27"/>
  <c r="I59" i="27"/>
  <c r="Q58" i="27"/>
  <c r="P58" i="27"/>
  <c r="O58" i="27"/>
  <c r="N58" i="27"/>
  <c r="M58" i="27"/>
  <c r="L58" i="27"/>
  <c r="K58" i="27"/>
  <c r="J58" i="27"/>
  <c r="I58" i="27"/>
  <c r="Q57" i="27"/>
  <c r="P57" i="27"/>
  <c r="O57" i="27"/>
  <c r="N57" i="27"/>
  <c r="M57" i="27"/>
  <c r="L57" i="27"/>
  <c r="K57" i="27"/>
  <c r="J57" i="27"/>
  <c r="I57" i="27"/>
  <c r="Q56" i="27"/>
  <c r="P56" i="27"/>
  <c r="O56" i="27"/>
  <c r="N56" i="27"/>
  <c r="M56" i="27"/>
  <c r="L56" i="27"/>
  <c r="K56" i="27"/>
  <c r="J56" i="27"/>
  <c r="I56" i="27"/>
  <c r="Q55" i="27"/>
  <c r="P55" i="27"/>
  <c r="O55" i="27"/>
  <c r="N55" i="27"/>
  <c r="M55" i="27"/>
  <c r="L55" i="27"/>
  <c r="K55" i="27"/>
  <c r="J55" i="27"/>
  <c r="I55" i="27"/>
  <c r="Q54" i="27"/>
  <c r="P54" i="27"/>
  <c r="O54" i="27"/>
  <c r="N54" i="27"/>
  <c r="M54" i="27"/>
  <c r="L54" i="27"/>
  <c r="K54" i="27"/>
  <c r="J54" i="27"/>
  <c r="I54" i="27"/>
  <c r="Q53" i="27"/>
  <c r="P53" i="27"/>
  <c r="O53" i="27"/>
  <c r="N53" i="27"/>
  <c r="M53" i="27"/>
  <c r="L53" i="27"/>
  <c r="K53" i="27"/>
  <c r="J53" i="27"/>
  <c r="I53" i="27"/>
  <c r="Q52" i="27"/>
  <c r="P52" i="27"/>
  <c r="O52" i="27"/>
  <c r="N52" i="27"/>
  <c r="M52" i="27"/>
  <c r="L52" i="27"/>
  <c r="K52" i="27"/>
  <c r="J52" i="27"/>
  <c r="I52" i="27"/>
  <c r="Q51" i="27"/>
  <c r="P51" i="27"/>
  <c r="O51" i="27"/>
  <c r="N51" i="27"/>
  <c r="M51" i="27"/>
  <c r="L51" i="27"/>
  <c r="K51" i="27"/>
  <c r="J51" i="27"/>
  <c r="I51" i="27"/>
  <c r="Q50" i="27"/>
  <c r="P50" i="27"/>
  <c r="O50" i="27"/>
  <c r="N50" i="27"/>
  <c r="M50" i="27"/>
  <c r="L50" i="27"/>
  <c r="K50" i="27"/>
  <c r="J50" i="27"/>
  <c r="I50" i="27"/>
  <c r="Q49" i="27"/>
  <c r="P49" i="27"/>
  <c r="O49" i="27"/>
  <c r="N49" i="27"/>
  <c r="M49" i="27"/>
  <c r="L49" i="27"/>
  <c r="K49" i="27"/>
  <c r="J49" i="27"/>
  <c r="I49" i="27"/>
  <c r="Q48" i="27"/>
  <c r="P48" i="27"/>
  <c r="O48" i="27"/>
  <c r="N48" i="27"/>
  <c r="M48" i="27"/>
  <c r="L48" i="27"/>
  <c r="K48" i="27"/>
  <c r="J48" i="27"/>
  <c r="I48" i="27"/>
  <c r="Q47" i="27"/>
  <c r="P47" i="27"/>
  <c r="O47" i="27"/>
  <c r="N47" i="27"/>
  <c r="M47" i="27"/>
  <c r="L47" i="27"/>
  <c r="K47" i="27"/>
  <c r="J47" i="27"/>
  <c r="I47" i="27"/>
  <c r="Q46" i="27"/>
  <c r="P46" i="27"/>
  <c r="O46" i="27"/>
  <c r="N46" i="27"/>
  <c r="M46" i="27"/>
  <c r="L46" i="27"/>
  <c r="K46" i="27"/>
  <c r="J46" i="27"/>
  <c r="I46" i="27"/>
  <c r="Q45" i="27"/>
  <c r="P45" i="27"/>
  <c r="O45" i="27"/>
  <c r="N45" i="27"/>
  <c r="M45" i="27"/>
  <c r="L45" i="27"/>
  <c r="K45" i="27"/>
  <c r="J45" i="27"/>
  <c r="I45" i="27"/>
  <c r="Q44" i="27"/>
  <c r="P44" i="27"/>
  <c r="O44" i="27"/>
  <c r="N44" i="27"/>
  <c r="M44" i="27"/>
  <c r="L44" i="27"/>
  <c r="K44" i="27"/>
  <c r="J44" i="27"/>
  <c r="I44" i="27"/>
  <c r="Q43" i="27"/>
  <c r="P43" i="27"/>
  <c r="O43" i="27"/>
  <c r="N43" i="27"/>
  <c r="M43" i="27"/>
  <c r="L43" i="27"/>
  <c r="K43" i="27"/>
  <c r="J43" i="27"/>
  <c r="I43" i="27"/>
  <c r="Q42" i="27"/>
  <c r="P42" i="27"/>
  <c r="O42" i="27"/>
  <c r="N42" i="27"/>
  <c r="M42" i="27"/>
  <c r="L42" i="27"/>
  <c r="K42" i="27"/>
  <c r="J42" i="27"/>
  <c r="I42" i="27"/>
  <c r="Q41" i="27"/>
  <c r="P41" i="27"/>
  <c r="O41" i="27"/>
  <c r="N41" i="27"/>
  <c r="M41" i="27"/>
  <c r="L41" i="27"/>
  <c r="K41" i="27"/>
  <c r="J41" i="27"/>
  <c r="I41" i="27"/>
  <c r="Q40" i="27"/>
  <c r="P40" i="27"/>
  <c r="O40" i="27"/>
  <c r="N40" i="27"/>
  <c r="M40" i="27"/>
  <c r="L40" i="27"/>
  <c r="K40" i="27"/>
  <c r="J40" i="27"/>
  <c r="I40" i="27"/>
  <c r="Q39" i="27"/>
  <c r="P39" i="27"/>
  <c r="O39" i="27"/>
  <c r="N39" i="27"/>
  <c r="M39" i="27"/>
  <c r="L39" i="27"/>
  <c r="K39" i="27"/>
  <c r="J39" i="27"/>
  <c r="I39" i="27"/>
  <c r="Q38" i="27"/>
  <c r="P38" i="27"/>
  <c r="O38" i="27"/>
  <c r="N38" i="27"/>
  <c r="M38" i="27"/>
  <c r="L38" i="27"/>
  <c r="K38" i="27"/>
  <c r="J38" i="27"/>
  <c r="I38" i="27"/>
  <c r="Q37" i="27"/>
  <c r="P37" i="27"/>
  <c r="O37" i="27"/>
  <c r="N37" i="27"/>
  <c r="M37" i="27"/>
  <c r="L37" i="27"/>
  <c r="K37" i="27"/>
  <c r="J37" i="27"/>
  <c r="I37" i="27"/>
  <c r="Q36" i="27"/>
  <c r="P36" i="27"/>
  <c r="O36" i="27"/>
  <c r="N36" i="27"/>
  <c r="M36" i="27"/>
  <c r="L36" i="27"/>
  <c r="K36" i="27"/>
  <c r="J36" i="27"/>
  <c r="I36" i="27"/>
  <c r="Q35" i="27"/>
  <c r="P35" i="27"/>
  <c r="O35" i="27"/>
  <c r="N35" i="27"/>
  <c r="M35" i="27"/>
  <c r="L35" i="27"/>
  <c r="K35" i="27"/>
  <c r="J35" i="27"/>
  <c r="I35" i="27"/>
  <c r="Q34" i="27"/>
  <c r="P34" i="27"/>
  <c r="O34" i="27"/>
  <c r="N34" i="27"/>
  <c r="M34" i="27"/>
  <c r="L34" i="27"/>
  <c r="K34" i="27"/>
  <c r="J34" i="27"/>
  <c r="I34" i="27"/>
  <c r="Q33" i="27"/>
  <c r="P33" i="27"/>
  <c r="O33" i="27"/>
  <c r="N33" i="27"/>
  <c r="M33" i="27"/>
  <c r="L33" i="27"/>
  <c r="K33" i="27"/>
  <c r="J33" i="27"/>
  <c r="I33" i="27"/>
  <c r="Q32" i="27"/>
  <c r="P32" i="27"/>
  <c r="O32" i="27"/>
  <c r="N32" i="27"/>
  <c r="M32" i="27"/>
  <c r="L32" i="27"/>
  <c r="K32" i="27"/>
  <c r="J32" i="27"/>
  <c r="I32" i="27"/>
  <c r="Q31" i="27"/>
  <c r="P31" i="27"/>
  <c r="O31" i="27"/>
  <c r="N31" i="27"/>
  <c r="M31" i="27"/>
  <c r="L31" i="27"/>
  <c r="K31" i="27"/>
  <c r="J31" i="27"/>
  <c r="I31" i="27"/>
  <c r="Q30" i="27"/>
  <c r="P30" i="27"/>
  <c r="O30" i="27"/>
  <c r="N30" i="27"/>
  <c r="M30" i="27"/>
  <c r="L30" i="27"/>
  <c r="K30" i="27"/>
  <c r="J30" i="27"/>
  <c r="I30" i="27"/>
  <c r="Q29" i="27"/>
  <c r="P29" i="27"/>
  <c r="O29" i="27"/>
  <c r="N29" i="27"/>
  <c r="M29" i="27"/>
  <c r="L29" i="27"/>
  <c r="K29" i="27"/>
  <c r="J29" i="27"/>
  <c r="I29" i="27"/>
  <c r="Q28" i="27"/>
  <c r="P28" i="27"/>
  <c r="O28" i="27"/>
  <c r="N28" i="27"/>
  <c r="M28" i="27"/>
  <c r="L28" i="27"/>
  <c r="K28" i="27"/>
  <c r="J28" i="27"/>
  <c r="I28" i="27"/>
  <c r="Q27" i="27"/>
  <c r="P27" i="27"/>
  <c r="O27" i="27"/>
  <c r="N27" i="27"/>
  <c r="M27" i="27"/>
  <c r="L27" i="27"/>
  <c r="K27" i="27"/>
  <c r="J27" i="27"/>
  <c r="I27" i="27"/>
  <c r="Q26" i="27"/>
  <c r="P26" i="27"/>
  <c r="O26" i="27"/>
  <c r="N26" i="27"/>
  <c r="M26" i="27"/>
  <c r="L26" i="27"/>
  <c r="K26" i="27"/>
  <c r="J26" i="27"/>
  <c r="I26" i="27"/>
  <c r="Q25" i="27"/>
  <c r="P25" i="27"/>
  <c r="O25" i="27"/>
  <c r="N25" i="27"/>
  <c r="M25" i="27"/>
  <c r="L25" i="27"/>
  <c r="K25" i="27"/>
  <c r="J25" i="27"/>
  <c r="I25" i="27"/>
  <c r="Q24" i="27"/>
  <c r="P24" i="27"/>
  <c r="O24" i="27"/>
  <c r="N24" i="27"/>
  <c r="M24" i="27"/>
  <c r="L24" i="27"/>
  <c r="K24" i="27"/>
  <c r="J24" i="27"/>
  <c r="I24" i="27"/>
  <c r="Q23" i="27"/>
  <c r="P23" i="27"/>
  <c r="O23" i="27"/>
  <c r="N23" i="27"/>
  <c r="M23" i="27"/>
  <c r="L23" i="27"/>
  <c r="K23" i="27"/>
  <c r="J23" i="27"/>
  <c r="I23" i="27"/>
  <c r="Q22" i="27"/>
  <c r="P22" i="27"/>
  <c r="O22" i="27"/>
  <c r="N22" i="27"/>
  <c r="M22" i="27"/>
  <c r="L22" i="27"/>
  <c r="K22" i="27"/>
  <c r="J22" i="27"/>
  <c r="I22" i="27"/>
  <c r="Q21" i="27"/>
  <c r="P21" i="27"/>
  <c r="O21" i="27"/>
  <c r="N21" i="27"/>
  <c r="M21" i="27"/>
  <c r="L21" i="27"/>
  <c r="K21" i="27"/>
  <c r="J21" i="27"/>
  <c r="I21" i="27"/>
  <c r="Q20" i="27"/>
  <c r="P20" i="27"/>
  <c r="O20" i="27"/>
  <c r="N20" i="27"/>
  <c r="M20" i="27"/>
  <c r="L20" i="27"/>
  <c r="K20" i="27"/>
  <c r="J20" i="27"/>
  <c r="I20" i="27"/>
  <c r="Q19" i="27"/>
  <c r="P19" i="27"/>
  <c r="O19" i="27"/>
  <c r="N19" i="27"/>
  <c r="M19" i="27"/>
  <c r="L19" i="27"/>
  <c r="K19" i="27"/>
  <c r="J19" i="27"/>
  <c r="I19" i="27"/>
  <c r="Q18" i="27"/>
  <c r="P18" i="27"/>
  <c r="O18" i="27"/>
  <c r="N18" i="27"/>
  <c r="M18" i="27"/>
  <c r="L18" i="27"/>
  <c r="K18" i="27"/>
  <c r="J18" i="27"/>
  <c r="I18" i="27"/>
  <c r="Q17" i="27"/>
  <c r="P17" i="27"/>
  <c r="O17" i="27"/>
  <c r="N17" i="27"/>
  <c r="M17" i="27"/>
  <c r="L17" i="27"/>
  <c r="K17" i="27"/>
  <c r="J17" i="27"/>
  <c r="I17" i="27"/>
  <c r="Q16" i="27"/>
  <c r="P16" i="27"/>
  <c r="O16" i="27"/>
  <c r="N16" i="27"/>
  <c r="M16" i="27"/>
  <c r="L16" i="27"/>
  <c r="K16" i="27"/>
  <c r="J16" i="27"/>
  <c r="I16" i="27"/>
  <c r="Q15" i="27"/>
  <c r="P15" i="27"/>
  <c r="O15" i="27"/>
  <c r="N15" i="27"/>
  <c r="M15" i="27"/>
  <c r="L15" i="27"/>
  <c r="K15" i="27"/>
  <c r="I15" i="27"/>
  <c r="J15" i="27"/>
  <c r="AP116" i="21" l="1"/>
  <c r="AP115" i="21"/>
  <c r="AP114" i="21"/>
  <c r="AP113" i="21"/>
  <c r="AP112" i="21"/>
  <c r="AP111" i="21"/>
  <c r="AP110" i="21"/>
  <c r="AP109" i="21"/>
  <c r="AP108" i="21"/>
  <c r="AP107" i="21"/>
  <c r="AP106" i="21"/>
  <c r="AP105" i="21"/>
  <c r="AP104" i="21"/>
  <c r="AP103" i="21"/>
  <c r="AP102" i="21"/>
  <c r="AP101" i="21"/>
  <c r="AP100" i="21"/>
  <c r="AP99" i="21"/>
  <c r="AP98" i="21"/>
  <c r="AP97" i="21"/>
  <c r="AP96" i="21"/>
  <c r="AP95" i="21"/>
  <c r="AP94" i="21"/>
  <c r="AP93" i="21"/>
  <c r="AP92" i="21"/>
  <c r="AP91" i="21"/>
  <c r="AP90" i="21"/>
  <c r="AP89" i="21"/>
  <c r="AP88" i="21"/>
  <c r="AP87" i="21"/>
  <c r="AP86" i="21"/>
  <c r="AP85" i="21"/>
  <c r="AP84" i="21"/>
  <c r="AP83" i="21"/>
  <c r="AP82" i="21"/>
  <c r="AP81" i="21"/>
  <c r="AP80" i="21"/>
  <c r="AP79" i="21"/>
  <c r="AP78" i="21"/>
  <c r="AP77" i="21"/>
  <c r="AP76" i="21"/>
  <c r="AP75" i="21"/>
  <c r="AP74" i="21"/>
  <c r="AP73" i="21"/>
  <c r="AP72" i="21"/>
  <c r="AP71" i="21"/>
  <c r="AP70" i="21"/>
  <c r="AP69" i="21"/>
  <c r="AP68" i="21"/>
  <c r="AP67" i="21"/>
  <c r="AP66" i="21"/>
  <c r="AP65" i="21"/>
  <c r="AP64" i="21"/>
  <c r="AP63" i="21"/>
  <c r="AP62" i="21"/>
  <c r="AP61" i="21"/>
  <c r="AP60" i="21"/>
  <c r="AP59" i="21"/>
  <c r="AP58" i="21"/>
  <c r="AP57" i="21"/>
  <c r="AP56" i="21"/>
  <c r="AP55" i="21"/>
  <c r="AP54" i="21"/>
  <c r="AP53" i="21"/>
  <c r="AP52" i="21"/>
  <c r="AP51" i="21"/>
  <c r="AP50" i="21"/>
  <c r="AP49" i="21"/>
  <c r="AP48" i="21"/>
  <c r="AP47" i="21"/>
  <c r="AP46" i="21"/>
  <c r="AP45" i="21"/>
  <c r="AP44" i="21"/>
  <c r="AP43" i="21"/>
  <c r="AP42" i="21"/>
  <c r="AP41" i="21"/>
  <c r="AP40" i="21"/>
  <c r="AP39" i="21"/>
  <c r="AP38" i="21"/>
  <c r="AP37" i="21"/>
  <c r="AP36" i="21"/>
  <c r="AP35" i="21"/>
  <c r="AP34" i="21"/>
  <c r="AP33" i="21"/>
  <c r="AP32" i="21"/>
  <c r="AP31" i="21"/>
  <c r="AP30" i="21"/>
  <c r="AP29" i="21"/>
  <c r="AP28" i="21"/>
  <c r="AP27" i="21"/>
  <c r="AP26" i="21"/>
  <c r="AP25" i="21"/>
  <c r="AP24" i="21"/>
  <c r="AP23" i="21"/>
  <c r="AP22" i="21"/>
  <c r="AP21" i="21"/>
  <c r="AP20" i="21"/>
  <c r="AP19" i="21"/>
  <c r="AP15" i="21" s="1"/>
  <c r="AP18" i="21"/>
  <c r="AP17" i="21"/>
  <c r="AO15" i="21"/>
  <c r="AN15" i="21"/>
  <c r="AM15" i="21"/>
  <c r="AL15" i="21"/>
  <c r="AK15" i="21"/>
  <c r="AJ15" i="21"/>
  <c r="AI15" i="21"/>
  <c r="AH15" i="21"/>
  <c r="AG15" i="21"/>
  <c r="M38" i="22"/>
  <c r="M11" i="28"/>
  <c r="M37" i="22"/>
  <c r="M10" i="28"/>
  <c r="V4" i="21" l="1"/>
  <c r="R13" i="27"/>
  <c r="V17" i="21"/>
  <c r="V15" i="21" s="1"/>
  <c r="AC15" i="29"/>
  <c r="AC13" i="29" s="1"/>
  <c r="R15" i="29"/>
  <c r="R13" i="29" s="1"/>
  <c r="AC15" i="27"/>
  <c r="AC13" i="27" s="1"/>
  <c r="R15" i="27"/>
  <c r="BU15" i="29"/>
  <c r="BU13" i="29" s="1"/>
  <c r="BJ15" i="29"/>
  <c r="BJ13" i="29" s="1"/>
  <c r="AY15" i="29"/>
  <c r="AY13" i="29" s="1"/>
  <c r="BL13" i="29"/>
  <c r="AP13" i="29"/>
  <c r="T13" i="29"/>
  <c r="I13" i="29"/>
  <c r="I13" i="27"/>
  <c r="BA13" i="29"/>
  <c r="AE13" i="29"/>
  <c r="AE13" i="27"/>
  <c r="T13" i="27"/>
  <c r="K17" i="19"/>
  <c r="K16" i="19"/>
  <c r="D11" i="19"/>
  <c r="C11" i="19"/>
  <c r="D16" i="19"/>
  <c r="C16" i="19"/>
  <c r="G24" i="28"/>
  <c r="G22" i="28"/>
  <c r="G21" i="28"/>
  <c r="G20" i="28"/>
  <c r="G25" i="28" s="1"/>
  <c r="J32" i="19" s="1"/>
  <c r="G19" i="28"/>
  <c r="G51" i="22"/>
  <c r="G49" i="22"/>
  <c r="G48" i="22"/>
  <c r="G47" i="22"/>
  <c r="G46" i="22"/>
  <c r="G52" i="22" s="1"/>
  <c r="J34" i="19" l="1"/>
  <c r="K15" i="19"/>
  <c r="D72" i="19"/>
  <c r="K74" i="19"/>
  <c r="N29" i="19" l="1"/>
  <c r="N34" i="19" s="1"/>
  <c r="J35" i="19" s="1"/>
  <c r="N33" i="19" l="1"/>
  <c r="G114" i="29"/>
  <c r="F114" i="29"/>
  <c r="E114" i="29"/>
  <c r="D114" i="29"/>
  <c r="C114" i="29"/>
  <c r="B114" i="29"/>
  <c r="G113" i="29"/>
  <c r="F113" i="29"/>
  <c r="E113" i="29"/>
  <c r="D113" i="29"/>
  <c r="C113" i="29"/>
  <c r="B113" i="29"/>
  <c r="G112" i="29"/>
  <c r="F112" i="29"/>
  <c r="E112" i="29"/>
  <c r="D112" i="29"/>
  <c r="C112" i="29"/>
  <c r="B112" i="29"/>
  <c r="G111" i="29"/>
  <c r="F111" i="29"/>
  <c r="E111" i="29"/>
  <c r="D111" i="29"/>
  <c r="C111" i="29"/>
  <c r="B111" i="29"/>
  <c r="G110" i="29"/>
  <c r="F110" i="29"/>
  <c r="E110" i="29"/>
  <c r="D110" i="29"/>
  <c r="C110" i="29"/>
  <c r="B110" i="29"/>
  <c r="G109" i="29"/>
  <c r="F109" i="29"/>
  <c r="E109" i="29"/>
  <c r="D109" i="29"/>
  <c r="C109" i="29"/>
  <c r="B109" i="29"/>
  <c r="G108" i="29"/>
  <c r="F108" i="29"/>
  <c r="E108" i="29"/>
  <c r="D108" i="29"/>
  <c r="C108" i="29"/>
  <c r="B108" i="29"/>
  <c r="G107" i="29"/>
  <c r="F107" i="29"/>
  <c r="E107" i="29"/>
  <c r="D107" i="29"/>
  <c r="C107" i="29"/>
  <c r="B107" i="29"/>
  <c r="G106" i="29"/>
  <c r="F106" i="29"/>
  <c r="E106" i="29"/>
  <c r="D106" i="29"/>
  <c r="C106" i="29"/>
  <c r="B106" i="29"/>
  <c r="G105" i="29"/>
  <c r="F105" i="29"/>
  <c r="E105" i="29"/>
  <c r="D105" i="29"/>
  <c r="C105" i="29"/>
  <c r="B105" i="29"/>
  <c r="G104" i="29"/>
  <c r="F104" i="29"/>
  <c r="E104" i="29"/>
  <c r="D104" i="29"/>
  <c r="C104" i="29"/>
  <c r="B104" i="29"/>
  <c r="G103" i="29"/>
  <c r="F103" i="29"/>
  <c r="E103" i="29"/>
  <c r="D103" i="29"/>
  <c r="C103" i="29"/>
  <c r="B103" i="29"/>
  <c r="G102" i="29"/>
  <c r="F102" i="29"/>
  <c r="E102" i="29"/>
  <c r="D102" i="29"/>
  <c r="C102" i="29"/>
  <c r="B102" i="29"/>
  <c r="G101" i="29"/>
  <c r="F101" i="29"/>
  <c r="E101" i="29"/>
  <c r="D101" i="29"/>
  <c r="C101" i="29"/>
  <c r="B101" i="29"/>
  <c r="G100" i="29"/>
  <c r="F100" i="29"/>
  <c r="E100" i="29"/>
  <c r="D100" i="29"/>
  <c r="C100" i="29"/>
  <c r="B100" i="29"/>
  <c r="G99" i="29"/>
  <c r="F99" i="29"/>
  <c r="E99" i="29"/>
  <c r="D99" i="29"/>
  <c r="C99" i="29"/>
  <c r="B99" i="29"/>
  <c r="G98" i="29"/>
  <c r="F98" i="29"/>
  <c r="E98" i="29"/>
  <c r="D98" i="29"/>
  <c r="C98" i="29"/>
  <c r="B98" i="29"/>
  <c r="G97" i="29"/>
  <c r="F97" i="29"/>
  <c r="E97" i="29"/>
  <c r="D97" i="29"/>
  <c r="C97" i="29"/>
  <c r="B97" i="29"/>
  <c r="G96" i="29"/>
  <c r="F96" i="29"/>
  <c r="E96" i="29"/>
  <c r="D96" i="29"/>
  <c r="C96" i="29"/>
  <c r="B96" i="29"/>
  <c r="G95" i="29"/>
  <c r="F95" i="29"/>
  <c r="E95" i="29"/>
  <c r="D95" i="29"/>
  <c r="C95" i="29"/>
  <c r="B95" i="29"/>
  <c r="G94" i="29"/>
  <c r="F94" i="29"/>
  <c r="E94" i="29"/>
  <c r="D94" i="29"/>
  <c r="C94" i="29"/>
  <c r="B94" i="29"/>
  <c r="G93" i="29"/>
  <c r="F93" i="29"/>
  <c r="E93" i="29"/>
  <c r="D93" i="29"/>
  <c r="C93" i="29"/>
  <c r="B93" i="29"/>
  <c r="G92" i="29"/>
  <c r="F92" i="29"/>
  <c r="E92" i="29"/>
  <c r="D92" i="29"/>
  <c r="C92" i="29"/>
  <c r="B92" i="29"/>
  <c r="G91" i="29"/>
  <c r="F91" i="29"/>
  <c r="E91" i="29"/>
  <c r="D91" i="29"/>
  <c r="C91" i="29"/>
  <c r="B91" i="29"/>
  <c r="G90" i="29"/>
  <c r="F90" i="29"/>
  <c r="E90" i="29"/>
  <c r="D90" i="29"/>
  <c r="C90" i="29"/>
  <c r="B90" i="29"/>
  <c r="G89" i="29"/>
  <c r="F89" i="29"/>
  <c r="E89" i="29"/>
  <c r="D89" i="29"/>
  <c r="C89" i="29"/>
  <c r="B89" i="29"/>
  <c r="G88" i="29"/>
  <c r="F88" i="29"/>
  <c r="E88" i="29"/>
  <c r="D88" i="29"/>
  <c r="C88" i="29"/>
  <c r="B88" i="29"/>
  <c r="G87" i="29"/>
  <c r="F87" i="29"/>
  <c r="E87" i="29"/>
  <c r="D87" i="29"/>
  <c r="C87" i="29"/>
  <c r="B87" i="29"/>
  <c r="G86" i="29"/>
  <c r="F86" i="29"/>
  <c r="D86" i="29"/>
  <c r="C86" i="29"/>
  <c r="B86" i="29"/>
  <c r="G85" i="29"/>
  <c r="F85" i="29"/>
  <c r="E85" i="29"/>
  <c r="D85" i="29"/>
  <c r="C85" i="29"/>
  <c r="B85" i="29"/>
  <c r="G84" i="29"/>
  <c r="F84" i="29"/>
  <c r="E84" i="29"/>
  <c r="D84" i="29"/>
  <c r="C84" i="29"/>
  <c r="B84" i="29"/>
  <c r="G83" i="29"/>
  <c r="F83" i="29"/>
  <c r="E83" i="29"/>
  <c r="D83" i="29"/>
  <c r="C83" i="29"/>
  <c r="B83" i="29"/>
  <c r="G82" i="29"/>
  <c r="F82" i="29"/>
  <c r="E82" i="29"/>
  <c r="D82" i="29"/>
  <c r="C82" i="29"/>
  <c r="B82" i="29"/>
  <c r="G81" i="29"/>
  <c r="F81" i="29"/>
  <c r="E81" i="29"/>
  <c r="D81" i="29"/>
  <c r="C81" i="29"/>
  <c r="B81" i="29"/>
  <c r="G80" i="29"/>
  <c r="F80" i="29"/>
  <c r="E80" i="29"/>
  <c r="D80" i="29"/>
  <c r="C80" i="29"/>
  <c r="B80" i="29"/>
  <c r="G79" i="29"/>
  <c r="F79" i="29"/>
  <c r="E79" i="29"/>
  <c r="D79" i="29"/>
  <c r="C79" i="29"/>
  <c r="B79" i="29"/>
  <c r="G78" i="29"/>
  <c r="F78" i="29"/>
  <c r="E78" i="29"/>
  <c r="D78" i="29"/>
  <c r="C78" i="29"/>
  <c r="B78" i="29"/>
  <c r="G77" i="29"/>
  <c r="F77" i="29"/>
  <c r="E77" i="29"/>
  <c r="D77" i="29"/>
  <c r="C77" i="29"/>
  <c r="B77" i="29"/>
  <c r="G76" i="29"/>
  <c r="F76" i="29"/>
  <c r="E76" i="29"/>
  <c r="D76" i="29"/>
  <c r="C76" i="29"/>
  <c r="B76" i="29"/>
  <c r="G75" i="29"/>
  <c r="F75" i="29"/>
  <c r="E75" i="29"/>
  <c r="D75" i="29"/>
  <c r="C75" i="29"/>
  <c r="B75" i="29"/>
  <c r="G74" i="29"/>
  <c r="F74" i="29"/>
  <c r="E74" i="29"/>
  <c r="D74" i="29"/>
  <c r="C74" i="29"/>
  <c r="B74" i="29"/>
  <c r="G73" i="29"/>
  <c r="F73" i="29"/>
  <c r="E73" i="29"/>
  <c r="D73" i="29"/>
  <c r="C73" i="29"/>
  <c r="B73" i="29"/>
  <c r="G72" i="29"/>
  <c r="F72" i="29"/>
  <c r="E72" i="29"/>
  <c r="D72" i="29"/>
  <c r="C72" i="29"/>
  <c r="B72" i="29"/>
  <c r="G71" i="29"/>
  <c r="F71" i="29"/>
  <c r="E71" i="29"/>
  <c r="D71" i="29"/>
  <c r="C71" i="29"/>
  <c r="B71" i="29"/>
  <c r="G70" i="29"/>
  <c r="F70" i="29"/>
  <c r="E70" i="29"/>
  <c r="D70" i="29"/>
  <c r="C70" i="29"/>
  <c r="B70" i="29"/>
  <c r="G69" i="29"/>
  <c r="F69" i="29"/>
  <c r="E69" i="29"/>
  <c r="D69" i="29"/>
  <c r="C69" i="29"/>
  <c r="B69" i="29"/>
  <c r="G68" i="29"/>
  <c r="F68" i="29"/>
  <c r="E68" i="29"/>
  <c r="D68" i="29"/>
  <c r="C68" i="29"/>
  <c r="B68" i="29"/>
  <c r="G67" i="29"/>
  <c r="F67" i="29"/>
  <c r="E67" i="29"/>
  <c r="D67" i="29"/>
  <c r="C67" i="29"/>
  <c r="B67" i="29"/>
  <c r="G66" i="29"/>
  <c r="F66" i="29"/>
  <c r="E66" i="29"/>
  <c r="D66" i="29"/>
  <c r="C66" i="29"/>
  <c r="B66" i="29"/>
  <c r="G65" i="29"/>
  <c r="F65" i="29"/>
  <c r="E65" i="29"/>
  <c r="D65" i="29"/>
  <c r="C65" i="29"/>
  <c r="B65" i="29"/>
  <c r="G64" i="29"/>
  <c r="F64" i="29"/>
  <c r="E64" i="29"/>
  <c r="D64" i="29"/>
  <c r="C64" i="29"/>
  <c r="B64" i="29"/>
  <c r="G63" i="29"/>
  <c r="F63" i="29"/>
  <c r="E63" i="29"/>
  <c r="D63" i="29"/>
  <c r="C63" i="29"/>
  <c r="B63" i="29"/>
  <c r="G62" i="29"/>
  <c r="F62" i="29"/>
  <c r="E62" i="29"/>
  <c r="D62" i="29"/>
  <c r="C62" i="29"/>
  <c r="B62" i="29"/>
  <c r="G61" i="29"/>
  <c r="F61" i="29"/>
  <c r="E61" i="29"/>
  <c r="D61" i="29"/>
  <c r="C61" i="29"/>
  <c r="B61" i="29"/>
  <c r="G60" i="29"/>
  <c r="F60" i="29"/>
  <c r="E60" i="29"/>
  <c r="D60" i="29"/>
  <c r="C60" i="29"/>
  <c r="B60" i="29"/>
  <c r="G59" i="29"/>
  <c r="F59" i="29"/>
  <c r="E59" i="29"/>
  <c r="D59" i="29"/>
  <c r="C59" i="29"/>
  <c r="B59" i="29"/>
  <c r="G58" i="29"/>
  <c r="F58" i="29"/>
  <c r="E58" i="29"/>
  <c r="D58" i="29"/>
  <c r="C58" i="29"/>
  <c r="B58" i="29"/>
  <c r="G57" i="29"/>
  <c r="F57" i="29"/>
  <c r="E57" i="29"/>
  <c r="D57" i="29"/>
  <c r="C57" i="29"/>
  <c r="B57" i="29"/>
  <c r="G56" i="29"/>
  <c r="F56" i="29"/>
  <c r="E56" i="29"/>
  <c r="D56" i="29"/>
  <c r="C56" i="29"/>
  <c r="B56" i="29"/>
  <c r="G55" i="29"/>
  <c r="F55" i="29"/>
  <c r="E55" i="29"/>
  <c r="D55" i="29"/>
  <c r="C55" i="29"/>
  <c r="B55" i="29"/>
  <c r="G54" i="29"/>
  <c r="F54" i="29"/>
  <c r="E54" i="29"/>
  <c r="D54" i="29"/>
  <c r="C54" i="29"/>
  <c r="B54" i="29"/>
  <c r="G53" i="29"/>
  <c r="F53" i="29"/>
  <c r="E53" i="29"/>
  <c r="D53" i="29"/>
  <c r="C53" i="29"/>
  <c r="B53" i="29"/>
  <c r="G52" i="29"/>
  <c r="F52" i="29"/>
  <c r="E52" i="29"/>
  <c r="D52" i="29"/>
  <c r="C52" i="29"/>
  <c r="B52" i="29"/>
  <c r="G51" i="29"/>
  <c r="F51" i="29"/>
  <c r="E51" i="29"/>
  <c r="D51" i="29"/>
  <c r="C51" i="29"/>
  <c r="B51" i="29"/>
  <c r="G50" i="29"/>
  <c r="F50" i="29"/>
  <c r="E50" i="29"/>
  <c r="D50" i="29"/>
  <c r="C50" i="29"/>
  <c r="B50" i="29"/>
  <c r="G49" i="29"/>
  <c r="F49" i="29"/>
  <c r="E49" i="29"/>
  <c r="D49" i="29"/>
  <c r="C49" i="29"/>
  <c r="B49" i="29"/>
  <c r="G48" i="29"/>
  <c r="F48" i="29"/>
  <c r="E48" i="29"/>
  <c r="D48" i="29"/>
  <c r="C48" i="29"/>
  <c r="B48" i="29"/>
  <c r="G47" i="29"/>
  <c r="F47" i="29"/>
  <c r="E47" i="29"/>
  <c r="D47" i="29"/>
  <c r="C47" i="29"/>
  <c r="B47" i="29"/>
  <c r="G46" i="29"/>
  <c r="F46" i="29"/>
  <c r="E46" i="29"/>
  <c r="D46" i="29"/>
  <c r="C46" i="29"/>
  <c r="B46" i="29"/>
  <c r="G45" i="29"/>
  <c r="F45" i="29"/>
  <c r="E45" i="29"/>
  <c r="D45" i="29"/>
  <c r="C45" i="29"/>
  <c r="B45" i="29"/>
  <c r="G44" i="29"/>
  <c r="F44" i="29"/>
  <c r="E44" i="29"/>
  <c r="D44" i="29"/>
  <c r="C44" i="29"/>
  <c r="B44" i="29"/>
  <c r="G43" i="29"/>
  <c r="F43" i="29"/>
  <c r="E43" i="29"/>
  <c r="D43" i="29"/>
  <c r="C43" i="29"/>
  <c r="B43" i="29"/>
  <c r="G42" i="29"/>
  <c r="F42" i="29"/>
  <c r="E42" i="29"/>
  <c r="D42" i="29"/>
  <c r="C42" i="29"/>
  <c r="B42" i="29"/>
  <c r="G41" i="29"/>
  <c r="F41" i="29"/>
  <c r="E41" i="29"/>
  <c r="D41" i="29"/>
  <c r="C41" i="29"/>
  <c r="B41" i="29"/>
  <c r="G40" i="29"/>
  <c r="F40" i="29"/>
  <c r="E40" i="29"/>
  <c r="D40" i="29"/>
  <c r="C40" i="29"/>
  <c r="B40" i="29"/>
  <c r="G39" i="29"/>
  <c r="F39" i="29"/>
  <c r="E39" i="29"/>
  <c r="D39" i="29"/>
  <c r="C39" i="29"/>
  <c r="B39" i="29"/>
  <c r="G38" i="29"/>
  <c r="F38" i="29"/>
  <c r="E38" i="29"/>
  <c r="D38" i="29"/>
  <c r="C38" i="29"/>
  <c r="B38" i="29"/>
  <c r="G37" i="29"/>
  <c r="F37" i="29"/>
  <c r="E37" i="29"/>
  <c r="D37" i="29"/>
  <c r="C37" i="29"/>
  <c r="B37" i="29"/>
  <c r="G36" i="29"/>
  <c r="F36" i="29"/>
  <c r="E36" i="29"/>
  <c r="D36" i="29"/>
  <c r="C36" i="29"/>
  <c r="B36" i="29"/>
  <c r="G35" i="29"/>
  <c r="F35" i="29"/>
  <c r="E35" i="29"/>
  <c r="D35" i="29"/>
  <c r="C35" i="29"/>
  <c r="B35" i="29"/>
  <c r="G34" i="29"/>
  <c r="F34" i="29"/>
  <c r="E34" i="29"/>
  <c r="D34" i="29"/>
  <c r="C34" i="29"/>
  <c r="B34" i="29"/>
  <c r="G33" i="29"/>
  <c r="F33" i="29"/>
  <c r="E33" i="29"/>
  <c r="D33" i="29"/>
  <c r="C33" i="29"/>
  <c r="B33" i="29"/>
  <c r="G32" i="29"/>
  <c r="F32" i="29"/>
  <c r="E32" i="29"/>
  <c r="D32" i="29"/>
  <c r="C32" i="29"/>
  <c r="B32" i="29"/>
  <c r="G31" i="29"/>
  <c r="F31" i="29"/>
  <c r="E31" i="29"/>
  <c r="D31" i="29"/>
  <c r="C31" i="29"/>
  <c r="B31" i="29"/>
  <c r="G30" i="29"/>
  <c r="F30" i="29"/>
  <c r="E30" i="29"/>
  <c r="D30" i="29"/>
  <c r="C30" i="29"/>
  <c r="B30" i="29"/>
  <c r="G29" i="29"/>
  <c r="F29" i="29"/>
  <c r="E29" i="29"/>
  <c r="D29" i="29"/>
  <c r="C29" i="29"/>
  <c r="B29" i="29"/>
  <c r="G28" i="29"/>
  <c r="F28" i="29"/>
  <c r="E28" i="29"/>
  <c r="D28" i="29"/>
  <c r="C28" i="29"/>
  <c r="B28" i="29"/>
  <c r="G27" i="29"/>
  <c r="F27" i="29"/>
  <c r="E27" i="29"/>
  <c r="D27" i="29"/>
  <c r="C27" i="29"/>
  <c r="B27" i="29"/>
  <c r="G26" i="29"/>
  <c r="F26" i="29"/>
  <c r="E26" i="29"/>
  <c r="D26" i="29"/>
  <c r="C26" i="29"/>
  <c r="B26" i="29"/>
  <c r="G25" i="29"/>
  <c r="F25" i="29"/>
  <c r="E25" i="29"/>
  <c r="D25" i="29"/>
  <c r="C25" i="29"/>
  <c r="B25" i="29"/>
  <c r="G24" i="29"/>
  <c r="F24" i="29"/>
  <c r="E24" i="29"/>
  <c r="D24" i="29"/>
  <c r="C24" i="29"/>
  <c r="B24" i="29"/>
  <c r="G23" i="29"/>
  <c r="F23" i="29"/>
  <c r="E23" i="29"/>
  <c r="D23" i="29"/>
  <c r="C23" i="29"/>
  <c r="B23" i="29"/>
  <c r="G22" i="29"/>
  <c r="F22" i="29"/>
  <c r="E22" i="29"/>
  <c r="D22" i="29"/>
  <c r="C22" i="29"/>
  <c r="B22" i="29"/>
  <c r="G21" i="29"/>
  <c r="F21" i="29"/>
  <c r="E21" i="29"/>
  <c r="D21" i="29"/>
  <c r="C21" i="29"/>
  <c r="B21" i="29"/>
  <c r="G20" i="29"/>
  <c r="F20" i="29"/>
  <c r="E20" i="29"/>
  <c r="D20" i="29"/>
  <c r="C20" i="29"/>
  <c r="B20" i="29"/>
  <c r="G19" i="29"/>
  <c r="F19" i="29"/>
  <c r="E19" i="29"/>
  <c r="D19" i="29"/>
  <c r="C19" i="29"/>
  <c r="G18" i="29"/>
  <c r="F18" i="29"/>
  <c r="E18" i="29"/>
  <c r="D18" i="29"/>
  <c r="C18" i="29"/>
  <c r="B18" i="29"/>
  <c r="G17" i="29"/>
  <c r="F17" i="29"/>
  <c r="E17" i="29"/>
  <c r="D17" i="29"/>
  <c r="C17" i="29"/>
  <c r="B17" i="29"/>
  <c r="G16" i="29"/>
  <c r="F16" i="29"/>
  <c r="E16" i="29"/>
  <c r="D16" i="29"/>
  <c r="C16" i="29"/>
  <c r="B16" i="29"/>
  <c r="G15" i="29"/>
  <c r="F15" i="29"/>
  <c r="E15" i="29"/>
  <c r="D15" i="29"/>
  <c r="C15" i="29"/>
  <c r="B15" i="29"/>
  <c r="AN20" i="29" l="1"/>
  <c r="AN37" i="29"/>
  <c r="AN55" i="29"/>
  <c r="AN62" i="29"/>
  <c r="AN63" i="29"/>
  <c r="AN76" i="29"/>
  <c r="AN82" i="29"/>
  <c r="AN83" i="29"/>
  <c r="AN87" i="29"/>
  <c r="AN88" i="29"/>
  <c r="AN93" i="29"/>
  <c r="AN104" i="29"/>
  <c r="AN105" i="29"/>
  <c r="AN108" i="29"/>
  <c r="AN15" i="29"/>
  <c r="AN13" i="29" s="1"/>
  <c r="AN17" i="29"/>
  <c r="AN21" i="29"/>
  <c r="AN27" i="29"/>
  <c r="AN34" i="29"/>
  <c r="AN35" i="29"/>
  <c r="AN44" i="29"/>
  <c r="AN45" i="29"/>
  <c r="AN51" i="29"/>
  <c r="AN66" i="29"/>
  <c r="AN67" i="29"/>
  <c r="AN68" i="29"/>
  <c r="AN69" i="29"/>
  <c r="AN70" i="29"/>
  <c r="AN71" i="29"/>
  <c r="AN84" i="29"/>
  <c r="AN85" i="29"/>
  <c r="AN94" i="29"/>
  <c r="AN95" i="29"/>
  <c r="AN96" i="29"/>
  <c r="AN98" i="29"/>
  <c r="AN99" i="29"/>
  <c r="AN100" i="29"/>
  <c r="AN101" i="29"/>
  <c r="AN106" i="29"/>
  <c r="AN18" i="29"/>
  <c r="AN22" i="29"/>
  <c r="AN36" i="29"/>
  <c r="AN41" i="29"/>
  <c r="AN52" i="29"/>
  <c r="AN53" i="29"/>
  <c r="AN54" i="29"/>
  <c r="AN64" i="29"/>
  <c r="AN65" i="29"/>
  <c r="AN78" i="29"/>
  <c r="AN79" i="29"/>
  <c r="AN80" i="29"/>
  <c r="AN86" i="29"/>
  <c r="AN90" i="29"/>
  <c r="AN91" i="29"/>
  <c r="AN97" i="29"/>
  <c r="AN110" i="29"/>
  <c r="AN16" i="29"/>
  <c r="AN24" i="29"/>
  <c r="AN25" i="29"/>
  <c r="AN26" i="29"/>
  <c r="AN32" i="29"/>
  <c r="AN33" i="29"/>
  <c r="AN38" i="29"/>
  <c r="AN39" i="29"/>
  <c r="AN43" i="29"/>
  <c r="AN46" i="29"/>
  <c r="AN47" i="29"/>
  <c r="AN48" i="29"/>
  <c r="AN49" i="29"/>
  <c r="AN60" i="29"/>
  <c r="AN61" i="29"/>
  <c r="AN73" i="29"/>
  <c r="AN102" i="29"/>
  <c r="AN111" i="29"/>
  <c r="AN112" i="29"/>
  <c r="AN113" i="29"/>
  <c r="AN19" i="29"/>
  <c r="AN23" i="29"/>
  <c r="AN28" i="29"/>
  <c r="AN29" i="29"/>
  <c r="AN30" i="29"/>
  <c r="AN31" i="29"/>
  <c r="AN40" i="29"/>
  <c r="AN56" i="29"/>
  <c r="AN57" i="29"/>
  <c r="AN58" i="29"/>
  <c r="AN59" i="29"/>
  <c r="AN72" i="29"/>
  <c r="AN74" i="29"/>
  <c r="AN75" i="29"/>
  <c r="AN77" i="29"/>
  <c r="AN81" i="29"/>
  <c r="AN89" i="29"/>
  <c r="AN103" i="29"/>
  <c r="AN107" i="29"/>
  <c r="AN109" i="29"/>
  <c r="AN114" i="29"/>
  <c r="AN42" i="29"/>
  <c r="AN50" i="29"/>
  <c r="AN92" i="29"/>
  <c r="C6" i="19" l="1"/>
  <c r="C5" i="19"/>
  <c r="C4" i="19"/>
  <c r="C3" i="19"/>
  <c r="C4" i="28" l="1"/>
  <c r="C3" i="28"/>
  <c r="C2" i="28"/>
  <c r="E36" i="22" l="1"/>
  <c r="D11" i="22" l="1"/>
  <c r="D10" i="22"/>
  <c r="C6" i="21" l="1"/>
  <c r="F10" i="22"/>
  <c r="B96" i="22" s="1"/>
  <c r="F9" i="22"/>
  <c r="G53" i="22" l="1"/>
  <c r="G54" i="22" s="1"/>
  <c r="C12" i="19" s="1"/>
  <c r="C13" i="19" s="1"/>
  <c r="C22" i="19" s="1"/>
  <c r="G26" i="28"/>
  <c r="G27" i="28" s="1"/>
  <c r="D12" i="19" s="1"/>
  <c r="C6" i="29"/>
  <c r="B69" i="28"/>
  <c r="C10" i="21"/>
  <c r="C9" i="21"/>
  <c r="C8" i="21"/>
  <c r="C7" i="21"/>
  <c r="C5" i="21"/>
  <c r="C8" i="29" l="1"/>
  <c r="C5" i="29"/>
  <c r="V13" i="21"/>
  <c r="AG11" i="21"/>
  <c r="W13" i="21"/>
  <c r="D16" i="22" l="1"/>
  <c r="B68" i="28"/>
  <c r="B67" i="28" s="1"/>
  <c r="B66" i="28" s="1"/>
  <c r="B65" i="28" s="1"/>
  <c r="B64" i="28" s="1"/>
  <c r="B63" i="28" s="1"/>
  <c r="B62" i="28" s="1"/>
  <c r="B61" i="28" s="1"/>
  <c r="B60" i="28" s="1"/>
  <c r="B59" i="28" s="1"/>
  <c r="B58" i="28" s="1"/>
  <c r="B57" i="28" s="1"/>
  <c r="B56" i="28" s="1"/>
  <c r="B55" i="28" s="1"/>
  <c r="B54" i="28" s="1"/>
  <c r="B53" i="28" s="1"/>
  <c r="B52" i="28" s="1"/>
  <c r="B51" i="28" s="1"/>
  <c r="B50" i="28" s="1"/>
  <c r="B49" i="28" s="1"/>
  <c r="B48" i="28" s="1"/>
  <c r="B47" i="28" s="1"/>
  <c r="B46" i="28" s="1"/>
  <c r="B45" i="28" s="1"/>
  <c r="B44" i="28" s="1"/>
  <c r="B43" i="28" s="1"/>
  <c r="B42" i="28" s="1"/>
  <c r="B41" i="28" s="1"/>
  <c r="B40" i="28" s="1"/>
  <c r="B39" i="28" s="1"/>
  <c r="B38" i="28" s="1"/>
  <c r="B37" i="28" s="1"/>
  <c r="B36" i="28" s="1"/>
  <c r="B35" i="28" s="1"/>
  <c r="B34" i="28" s="1"/>
  <c r="B95" i="22" l="1"/>
  <c r="B94" i="22" s="1"/>
  <c r="B93" i="22" s="1"/>
  <c r="B92" i="22" s="1"/>
  <c r="B91" i="22" s="1"/>
  <c r="B90" i="22" s="1"/>
  <c r="B89" i="22" s="1"/>
  <c r="B88" i="22" s="1"/>
  <c r="B87" i="22" s="1"/>
  <c r="B86" i="22" s="1"/>
  <c r="B85" i="22" s="1"/>
  <c r="B84" i="22" s="1"/>
  <c r="B83" i="22" s="1"/>
  <c r="B82" i="22" s="1"/>
  <c r="B81" i="22" s="1"/>
  <c r="B80" i="22" s="1"/>
  <c r="B79" i="22" s="1"/>
  <c r="B78" i="22" s="1"/>
  <c r="B77" i="22" s="1"/>
  <c r="B76" i="22" s="1"/>
  <c r="B75" i="22" s="1"/>
  <c r="B74" i="22" s="1"/>
  <c r="B73" i="22" s="1"/>
  <c r="B72" i="22" s="1"/>
  <c r="B71" i="22" s="1"/>
  <c r="B70" i="22" s="1"/>
  <c r="B69" i="22" s="1"/>
  <c r="B68" i="22" s="1"/>
  <c r="B67" i="22" s="1"/>
  <c r="B66" i="22" s="1"/>
  <c r="B65" i="22" s="1"/>
  <c r="B64" i="22" s="1"/>
  <c r="B63" i="22" s="1"/>
  <c r="B62" i="22" s="1"/>
  <c r="B61" i="22" s="1"/>
  <c r="D13" i="19"/>
  <c r="D22" i="19" s="1"/>
  <c r="D24" i="19" s="1"/>
  <c r="C26" i="19" s="1"/>
  <c r="L69" i="28" l="1"/>
  <c r="F69" i="28"/>
  <c r="H69" i="28" s="1"/>
  <c r="L68" i="28"/>
  <c r="F68" i="28"/>
  <c r="H68" i="28" s="1"/>
  <c r="L67" i="28"/>
  <c r="F67" i="28"/>
  <c r="H67" i="28" s="1"/>
  <c r="L66" i="28"/>
  <c r="F66" i="28"/>
  <c r="H66" i="28" s="1"/>
  <c r="L65" i="28"/>
  <c r="F65" i="28"/>
  <c r="H65" i="28" s="1"/>
  <c r="L64" i="28"/>
  <c r="F64" i="28"/>
  <c r="H64" i="28" s="1"/>
  <c r="L63" i="28"/>
  <c r="F63" i="28"/>
  <c r="H63" i="28" s="1"/>
  <c r="L62" i="28"/>
  <c r="F62" i="28"/>
  <c r="H62" i="28" s="1"/>
  <c r="L61" i="28"/>
  <c r="F61" i="28"/>
  <c r="H61" i="28" s="1"/>
  <c r="L60" i="28"/>
  <c r="F60" i="28"/>
  <c r="H60" i="28" s="1"/>
  <c r="L59" i="28"/>
  <c r="F59" i="28"/>
  <c r="H59" i="28" s="1"/>
  <c r="L58" i="28"/>
  <c r="F58" i="28"/>
  <c r="H58" i="28" s="1"/>
  <c r="L57" i="28"/>
  <c r="F57" i="28"/>
  <c r="H57" i="28" s="1"/>
  <c r="L56" i="28"/>
  <c r="F56" i="28"/>
  <c r="H56" i="28" s="1"/>
  <c r="L55" i="28"/>
  <c r="F55" i="28"/>
  <c r="H55" i="28" s="1"/>
  <c r="L54" i="28"/>
  <c r="F54" i="28"/>
  <c r="H54" i="28" s="1"/>
  <c r="L53" i="28"/>
  <c r="F53" i="28"/>
  <c r="H53" i="28" s="1"/>
  <c r="L52" i="28"/>
  <c r="F52" i="28"/>
  <c r="H52" i="28" s="1"/>
  <c r="L51" i="28"/>
  <c r="F51" i="28"/>
  <c r="H51" i="28" s="1"/>
  <c r="L50" i="28"/>
  <c r="F50" i="28"/>
  <c r="H50" i="28" s="1"/>
  <c r="L49" i="28"/>
  <c r="F49" i="28"/>
  <c r="H49" i="28" s="1"/>
  <c r="L48" i="28"/>
  <c r="F48" i="28"/>
  <c r="H48" i="28" s="1"/>
  <c r="L47" i="28"/>
  <c r="F47" i="28"/>
  <c r="H47" i="28" s="1"/>
  <c r="L46" i="28"/>
  <c r="F46" i="28"/>
  <c r="H46" i="28" s="1"/>
  <c r="L45" i="28"/>
  <c r="F45" i="28"/>
  <c r="H45" i="28" s="1"/>
  <c r="L44" i="28"/>
  <c r="F44" i="28"/>
  <c r="H44" i="28" s="1"/>
  <c r="L43" i="28"/>
  <c r="F43" i="28"/>
  <c r="H43" i="28" s="1"/>
  <c r="L42" i="28"/>
  <c r="F42" i="28"/>
  <c r="H42" i="28" s="1"/>
  <c r="L41" i="28"/>
  <c r="F41" i="28"/>
  <c r="H41" i="28" s="1"/>
  <c r="L40" i="28"/>
  <c r="F40" i="28"/>
  <c r="H40" i="28" s="1"/>
  <c r="L39" i="28"/>
  <c r="F39" i="28"/>
  <c r="H39" i="28" s="1"/>
  <c r="L38" i="28"/>
  <c r="F38" i="28"/>
  <c r="H38" i="28" s="1"/>
  <c r="L37" i="28"/>
  <c r="F37" i="28"/>
  <c r="H37" i="28" s="1"/>
  <c r="L36" i="28"/>
  <c r="F36" i="28"/>
  <c r="H36" i="28" s="1"/>
  <c r="L35" i="28"/>
  <c r="F35" i="28"/>
  <c r="H35" i="28" s="1"/>
  <c r="L34" i="28"/>
  <c r="F34" i="28"/>
  <c r="H34" i="28" s="1"/>
  <c r="H25" i="28"/>
  <c r="J57" i="19" l="1"/>
  <c r="C81" i="19" l="1"/>
  <c r="C73" i="19"/>
  <c r="C76" i="19" s="1"/>
  <c r="C77" i="19" s="1"/>
  <c r="E95" i="19" l="1"/>
  <c r="E80" i="19" l="1"/>
  <c r="D81" i="19"/>
  <c r="E81" i="19" s="1"/>
  <c r="H52" i="22" l="1"/>
  <c r="W15" i="21" l="1"/>
  <c r="F61" i="22"/>
  <c r="H61" i="22" l="1"/>
  <c r="K32" i="19" l="1"/>
  <c r="N30" i="19"/>
  <c r="K30" i="19"/>
  <c r="J30" i="19"/>
  <c r="J33" i="19" s="1"/>
  <c r="M30" i="19"/>
  <c r="L30" i="19"/>
  <c r="E18" i="22"/>
  <c r="D18" i="22"/>
  <c r="C18" i="22"/>
  <c r="K34" i="19" l="1"/>
  <c r="K35" i="19" s="1"/>
  <c r="L32" i="19"/>
  <c r="L34" i="19" s="1"/>
  <c r="L35" i="19" s="1"/>
  <c r="K33" i="19"/>
  <c r="M32" i="19" l="1"/>
  <c r="M34" i="19" s="1"/>
  <c r="M35" i="19" s="1"/>
  <c r="L33" i="19"/>
  <c r="AM114" i="27"/>
  <c r="AL114" i="27"/>
  <c r="AK114" i="27"/>
  <c r="AJ114" i="27"/>
  <c r="AI114" i="27"/>
  <c r="AH114" i="27"/>
  <c r="AG114" i="27"/>
  <c r="AF114" i="27"/>
  <c r="AE114" i="27"/>
  <c r="AM113" i="27"/>
  <c r="AL113" i="27"/>
  <c r="AK113" i="27"/>
  <c r="AJ113" i="27"/>
  <c r="AI113" i="27"/>
  <c r="AH113" i="27"/>
  <c r="AG113" i="27"/>
  <c r="AF113" i="27"/>
  <c r="AE113" i="27"/>
  <c r="AM112" i="27"/>
  <c r="AL112" i="27"/>
  <c r="AK112" i="27"/>
  <c r="AJ112" i="27"/>
  <c r="AI112" i="27"/>
  <c r="AH112" i="27"/>
  <c r="AG112" i="27"/>
  <c r="AF112" i="27"/>
  <c r="AE112" i="27"/>
  <c r="AM111" i="27"/>
  <c r="AL111" i="27"/>
  <c r="AK111" i="27"/>
  <c r="AJ111" i="27"/>
  <c r="AI111" i="27"/>
  <c r="AH111" i="27"/>
  <c r="AG111" i="27"/>
  <c r="AF111" i="27"/>
  <c r="AE111" i="27"/>
  <c r="AM110" i="27"/>
  <c r="AL110" i="27"/>
  <c r="AK110" i="27"/>
  <c r="AJ110" i="27"/>
  <c r="AI110" i="27"/>
  <c r="AH110" i="27"/>
  <c r="AG110" i="27"/>
  <c r="AF110" i="27"/>
  <c r="AE110" i="27"/>
  <c r="AM109" i="27"/>
  <c r="AL109" i="27"/>
  <c r="AK109" i="27"/>
  <c r="AJ109" i="27"/>
  <c r="AI109" i="27"/>
  <c r="AH109" i="27"/>
  <c r="AG109" i="27"/>
  <c r="AF109" i="27"/>
  <c r="AE109" i="27"/>
  <c r="AM108" i="27"/>
  <c r="AL108" i="27"/>
  <c r="AK108" i="27"/>
  <c r="AJ108" i="27"/>
  <c r="AI108" i="27"/>
  <c r="AH108" i="27"/>
  <c r="AG108" i="27"/>
  <c r="AF108" i="27"/>
  <c r="AE108" i="27"/>
  <c r="AM107" i="27"/>
  <c r="AL107" i="27"/>
  <c r="AK107" i="27"/>
  <c r="AJ107" i="27"/>
  <c r="AI107" i="27"/>
  <c r="AH107" i="27"/>
  <c r="AG107" i="27"/>
  <c r="AF107" i="27"/>
  <c r="AE107" i="27"/>
  <c r="AM106" i="27"/>
  <c r="AL106" i="27"/>
  <c r="AK106" i="27"/>
  <c r="AJ106" i="27"/>
  <c r="AI106" i="27"/>
  <c r="AH106" i="27"/>
  <c r="AG106" i="27"/>
  <c r="AF106" i="27"/>
  <c r="AE106" i="27"/>
  <c r="AM105" i="27"/>
  <c r="AL105" i="27"/>
  <c r="AK105" i="27"/>
  <c r="AJ105" i="27"/>
  <c r="AI105" i="27"/>
  <c r="AH105" i="27"/>
  <c r="AG105" i="27"/>
  <c r="AF105" i="27"/>
  <c r="AE105" i="27"/>
  <c r="AM104" i="27"/>
  <c r="AL104" i="27"/>
  <c r="AK104" i="27"/>
  <c r="AJ104" i="27"/>
  <c r="AI104" i="27"/>
  <c r="AH104" i="27"/>
  <c r="AG104" i="27"/>
  <c r="AF104" i="27"/>
  <c r="AE104" i="27"/>
  <c r="AM103" i="27"/>
  <c r="AL103" i="27"/>
  <c r="AK103" i="27"/>
  <c r="AJ103" i="27"/>
  <c r="AI103" i="27"/>
  <c r="AH103" i="27"/>
  <c r="AG103" i="27"/>
  <c r="AF103" i="27"/>
  <c r="AE103" i="27"/>
  <c r="AM102" i="27"/>
  <c r="AL102" i="27"/>
  <c r="AK102" i="27"/>
  <c r="AJ102" i="27"/>
  <c r="AI102" i="27"/>
  <c r="AH102" i="27"/>
  <c r="AG102" i="27"/>
  <c r="AF102" i="27"/>
  <c r="AE102" i="27"/>
  <c r="AM101" i="27"/>
  <c r="AL101" i="27"/>
  <c r="AK101" i="27"/>
  <c r="AJ101" i="27"/>
  <c r="AI101" i="27"/>
  <c r="AH101" i="27"/>
  <c r="AG101" i="27"/>
  <c r="AF101" i="27"/>
  <c r="AE101" i="27"/>
  <c r="AM100" i="27"/>
  <c r="AL100" i="27"/>
  <c r="AK100" i="27"/>
  <c r="AJ100" i="27"/>
  <c r="AI100" i="27"/>
  <c r="AH100" i="27"/>
  <c r="AG100" i="27"/>
  <c r="AF100" i="27"/>
  <c r="AE100" i="27"/>
  <c r="AM99" i="27"/>
  <c r="AL99" i="27"/>
  <c r="AK99" i="27"/>
  <c r="AJ99" i="27"/>
  <c r="AI99" i="27"/>
  <c r="AH99" i="27"/>
  <c r="AG99" i="27"/>
  <c r="AF99" i="27"/>
  <c r="AE99" i="27"/>
  <c r="AM98" i="27"/>
  <c r="AL98" i="27"/>
  <c r="AK98" i="27"/>
  <c r="AJ98" i="27"/>
  <c r="AI98" i="27"/>
  <c r="AH98" i="27"/>
  <c r="AG98" i="27"/>
  <c r="AF98" i="27"/>
  <c r="AE98" i="27"/>
  <c r="AM97" i="27"/>
  <c r="AL97" i="27"/>
  <c r="AK97" i="27"/>
  <c r="AJ97" i="27"/>
  <c r="AI97" i="27"/>
  <c r="AH97" i="27"/>
  <c r="AG97" i="27"/>
  <c r="AF97" i="27"/>
  <c r="AE97" i="27"/>
  <c r="AM96" i="27"/>
  <c r="AL96" i="27"/>
  <c r="AK96" i="27"/>
  <c r="AJ96" i="27"/>
  <c r="AI96" i="27"/>
  <c r="AH96" i="27"/>
  <c r="AG96" i="27"/>
  <c r="AF96" i="27"/>
  <c r="AE96" i="27"/>
  <c r="AM95" i="27"/>
  <c r="AL95" i="27"/>
  <c r="AK95" i="27"/>
  <c r="AJ95" i="27"/>
  <c r="AI95" i="27"/>
  <c r="AH95" i="27"/>
  <c r="AG95" i="27"/>
  <c r="AF95" i="27"/>
  <c r="AE95" i="27"/>
  <c r="AM94" i="27"/>
  <c r="AL94" i="27"/>
  <c r="AK94" i="27"/>
  <c r="AJ94" i="27"/>
  <c r="AI94" i="27"/>
  <c r="AH94" i="27"/>
  <c r="AG94" i="27"/>
  <c r="AF94" i="27"/>
  <c r="AE94" i="27"/>
  <c r="AM93" i="27"/>
  <c r="AL93" i="27"/>
  <c r="AK93" i="27"/>
  <c r="AJ93" i="27"/>
  <c r="AI93" i="27"/>
  <c r="AH93" i="27"/>
  <c r="AG93" i="27"/>
  <c r="AF93" i="27"/>
  <c r="AE93" i="27"/>
  <c r="AM92" i="27"/>
  <c r="AL92" i="27"/>
  <c r="AK92" i="27"/>
  <c r="AJ92" i="27"/>
  <c r="AI92" i="27"/>
  <c r="AH92" i="27"/>
  <c r="AG92" i="27"/>
  <c r="AF92" i="27"/>
  <c r="AE92" i="27"/>
  <c r="AM91" i="27"/>
  <c r="AL91" i="27"/>
  <c r="AK91" i="27"/>
  <c r="AJ91" i="27"/>
  <c r="AI91" i="27"/>
  <c r="AH91" i="27"/>
  <c r="AG91" i="27"/>
  <c r="AF91" i="27"/>
  <c r="AE91" i="27"/>
  <c r="AM90" i="27"/>
  <c r="AL90" i="27"/>
  <c r="AK90" i="27"/>
  <c r="AJ90" i="27"/>
  <c r="AI90" i="27"/>
  <c r="AH90" i="27"/>
  <c r="AG90" i="27"/>
  <c r="AF90" i="27"/>
  <c r="AE90" i="27"/>
  <c r="AM89" i="27"/>
  <c r="AL89" i="27"/>
  <c r="AK89" i="27"/>
  <c r="AJ89" i="27"/>
  <c r="AI89" i="27"/>
  <c r="AH89" i="27"/>
  <c r="AG89" i="27"/>
  <c r="AF89" i="27"/>
  <c r="AE89" i="27"/>
  <c r="AM88" i="27"/>
  <c r="AL88" i="27"/>
  <c r="AK88" i="27"/>
  <c r="AJ88" i="27"/>
  <c r="AI88" i="27"/>
  <c r="AH88" i="27"/>
  <c r="AG88" i="27"/>
  <c r="AF88" i="27"/>
  <c r="AE88" i="27"/>
  <c r="AM87" i="27"/>
  <c r="AL87" i="27"/>
  <c r="AK87" i="27"/>
  <c r="AJ87" i="27"/>
  <c r="AI87" i="27"/>
  <c r="AH87" i="27"/>
  <c r="AG87" i="27"/>
  <c r="AF87" i="27"/>
  <c r="AE87" i="27"/>
  <c r="AM86" i="27"/>
  <c r="AL86" i="27"/>
  <c r="AK86" i="27"/>
  <c r="AJ86" i="27"/>
  <c r="AI86" i="27"/>
  <c r="AH86" i="27"/>
  <c r="AG86" i="27"/>
  <c r="AF86" i="27"/>
  <c r="AE86" i="27"/>
  <c r="AM85" i="27"/>
  <c r="AL85" i="27"/>
  <c r="AK85" i="27"/>
  <c r="AJ85" i="27"/>
  <c r="AI85" i="27"/>
  <c r="AH85" i="27"/>
  <c r="AG85" i="27"/>
  <c r="AF85" i="27"/>
  <c r="AE85" i="27"/>
  <c r="AM84" i="27"/>
  <c r="AL84" i="27"/>
  <c r="AK84" i="27"/>
  <c r="AJ84" i="27"/>
  <c r="AI84" i="27"/>
  <c r="AH84" i="27"/>
  <c r="AG84" i="27"/>
  <c r="AF84" i="27"/>
  <c r="AE84" i="27"/>
  <c r="AM83" i="27"/>
  <c r="AL83" i="27"/>
  <c r="AK83" i="27"/>
  <c r="AJ83" i="27"/>
  <c r="AI83" i="27"/>
  <c r="AH83" i="27"/>
  <c r="AG83" i="27"/>
  <c r="AF83" i="27"/>
  <c r="AE83" i="27"/>
  <c r="AM82" i="27"/>
  <c r="AL82" i="27"/>
  <c r="AK82" i="27"/>
  <c r="AJ82" i="27"/>
  <c r="AI82" i="27"/>
  <c r="AH82" i="27"/>
  <c r="AG82" i="27"/>
  <c r="AF82" i="27"/>
  <c r="AE82" i="27"/>
  <c r="AM81" i="27"/>
  <c r="AL81" i="27"/>
  <c r="AK81" i="27"/>
  <c r="AJ81" i="27"/>
  <c r="AI81" i="27"/>
  <c r="AH81" i="27"/>
  <c r="AG81" i="27"/>
  <c r="AF81" i="27"/>
  <c r="AE81" i="27"/>
  <c r="AM80" i="27"/>
  <c r="AL80" i="27"/>
  <c r="AK80" i="27"/>
  <c r="AJ80" i="27"/>
  <c r="AI80" i="27"/>
  <c r="AH80" i="27"/>
  <c r="AG80" i="27"/>
  <c r="AF80" i="27"/>
  <c r="AE80" i="27"/>
  <c r="AM79" i="27"/>
  <c r="AL79" i="27"/>
  <c r="AK79" i="27"/>
  <c r="AJ79" i="27"/>
  <c r="AI79" i="27"/>
  <c r="AH79" i="27"/>
  <c r="AG79" i="27"/>
  <c r="AF79" i="27"/>
  <c r="AE79" i="27"/>
  <c r="AM78" i="27"/>
  <c r="AL78" i="27"/>
  <c r="AK78" i="27"/>
  <c r="AJ78" i="27"/>
  <c r="AI78" i="27"/>
  <c r="AH78" i="27"/>
  <c r="AG78" i="27"/>
  <c r="AF78" i="27"/>
  <c r="AE78" i="27"/>
  <c r="AM77" i="27"/>
  <c r="AL77" i="27"/>
  <c r="AK77" i="27"/>
  <c r="AJ77" i="27"/>
  <c r="AI77" i="27"/>
  <c r="AH77" i="27"/>
  <c r="AG77" i="27"/>
  <c r="AF77" i="27"/>
  <c r="AE77" i="27"/>
  <c r="AM76" i="27"/>
  <c r="AL76" i="27"/>
  <c r="AK76" i="27"/>
  <c r="AJ76" i="27"/>
  <c r="AI76" i="27"/>
  <c r="AH76" i="27"/>
  <c r="AG76" i="27"/>
  <c r="AF76" i="27"/>
  <c r="AE76" i="27"/>
  <c r="AM75" i="27"/>
  <c r="AL75" i="27"/>
  <c r="AK75" i="27"/>
  <c r="AJ75" i="27"/>
  <c r="AI75" i="27"/>
  <c r="AH75" i="27"/>
  <c r="AG75" i="27"/>
  <c r="AF75" i="27"/>
  <c r="AE75" i="27"/>
  <c r="AM74" i="27"/>
  <c r="AL74" i="27"/>
  <c r="AK74" i="27"/>
  <c r="AJ74" i="27"/>
  <c r="AI74" i="27"/>
  <c r="AH74" i="27"/>
  <c r="AG74" i="27"/>
  <c r="AF74" i="27"/>
  <c r="AE74" i="27"/>
  <c r="AM73" i="27"/>
  <c r="AL73" i="27"/>
  <c r="AK73" i="27"/>
  <c r="AJ73" i="27"/>
  <c r="AI73" i="27"/>
  <c r="AH73" i="27"/>
  <c r="AG73" i="27"/>
  <c r="AF73" i="27"/>
  <c r="AE73" i="27"/>
  <c r="AM72" i="27"/>
  <c r="AL72" i="27"/>
  <c r="AK72" i="27"/>
  <c r="AJ72" i="27"/>
  <c r="AI72" i="27"/>
  <c r="AH72" i="27"/>
  <c r="AG72" i="27"/>
  <c r="AF72" i="27"/>
  <c r="AE72" i="27"/>
  <c r="AM71" i="27"/>
  <c r="AL71" i="27"/>
  <c r="AK71" i="27"/>
  <c r="AJ71" i="27"/>
  <c r="AI71" i="27"/>
  <c r="AH71" i="27"/>
  <c r="AG71" i="27"/>
  <c r="AF71" i="27"/>
  <c r="AE71" i="27"/>
  <c r="AM70" i="27"/>
  <c r="AL70" i="27"/>
  <c r="AK70" i="27"/>
  <c r="AJ70" i="27"/>
  <c r="AI70" i="27"/>
  <c r="AH70" i="27"/>
  <c r="AG70" i="27"/>
  <c r="AF70" i="27"/>
  <c r="AE70" i="27"/>
  <c r="AM69" i="27"/>
  <c r="AL69" i="27"/>
  <c r="AK69" i="27"/>
  <c r="AJ69" i="27"/>
  <c r="AI69" i="27"/>
  <c r="AH69" i="27"/>
  <c r="AG69" i="27"/>
  <c r="AF69" i="27"/>
  <c r="AE69" i="27"/>
  <c r="AM68" i="27"/>
  <c r="AL68" i="27"/>
  <c r="AK68" i="27"/>
  <c r="AJ68" i="27"/>
  <c r="AI68" i="27"/>
  <c r="AH68" i="27"/>
  <c r="AG68" i="27"/>
  <c r="AF68" i="27"/>
  <c r="AE68" i="27"/>
  <c r="AM67" i="27"/>
  <c r="AL67" i="27"/>
  <c r="AK67" i="27"/>
  <c r="AJ67" i="27"/>
  <c r="AI67" i="27"/>
  <c r="AH67" i="27"/>
  <c r="AG67" i="27"/>
  <c r="AF67" i="27"/>
  <c r="AE67" i="27"/>
  <c r="AM66" i="27"/>
  <c r="AL66" i="27"/>
  <c r="AK66" i="27"/>
  <c r="AJ66" i="27"/>
  <c r="AI66" i="27"/>
  <c r="AH66" i="27"/>
  <c r="AG66" i="27"/>
  <c r="AF66" i="27"/>
  <c r="AE66" i="27"/>
  <c r="AM65" i="27"/>
  <c r="AL65" i="27"/>
  <c r="AK65" i="27"/>
  <c r="AJ65" i="27"/>
  <c r="AI65" i="27"/>
  <c r="AH65" i="27"/>
  <c r="AG65" i="27"/>
  <c r="AF65" i="27"/>
  <c r="AE65" i="27"/>
  <c r="AM64" i="27"/>
  <c r="AL64" i="27"/>
  <c r="AK64" i="27"/>
  <c r="AJ64" i="27"/>
  <c r="AI64" i="27"/>
  <c r="AH64" i="27"/>
  <c r="AG64" i="27"/>
  <c r="AF64" i="27"/>
  <c r="AE64" i="27"/>
  <c r="AM63" i="27"/>
  <c r="AL63" i="27"/>
  <c r="AK63" i="27"/>
  <c r="AJ63" i="27"/>
  <c r="AI63" i="27"/>
  <c r="AH63" i="27"/>
  <c r="AG63" i="27"/>
  <c r="AF63" i="27"/>
  <c r="AE63" i="27"/>
  <c r="AM62" i="27"/>
  <c r="AL62" i="27"/>
  <c r="AK62" i="27"/>
  <c r="AJ62" i="27"/>
  <c r="AI62" i="27"/>
  <c r="AH62" i="27"/>
  <c r="AG62" i="27"/>
  <c r="AF62" i="27"/>
  <c r="AE62" i="27"/>
  <c r="AM61" i="27"/>
  <c r="AL61" i="27"/>
  <c r="AK61" i="27"/>
  <c r="AJ61" i="27"/>
  <c r="AI61" i="27"/>
  <c r="AH61" i="27"/>
  <c r="AG61" i="27"/>
  <c r="AF61" i="27"/>
  <c r="AE61" i="27"/>
  <c r="AM60" i="27"/>
  <c r="AL60" i="27"/>
  <c r="AK60" i="27"/>
  <c r="AJ60" i="27"/>
  <c r="AI60" i="27"/>
  <c r="AH60" i="27"/>
  <c r="AG60" i="27"/>
  <c r="AF60" i="27"/>
  <c r="AE60" i="27"/>
  <c r="AM59" i="27"/>
  <c r="AL59" i="27"/>
  <c r="AK59" i="27"/>
  <c r="AJ59" i="27"/>
  <c r="AI59" i="27"/>
  <c r="AH59" i="27"/>
  <c r="AG59" i="27"/>
  <c r="AF59" i="27"/>
  <c r="AE59" i="27"/>
  <c r="AM58" i="27"/>
  <c r="AL58" i="27"/>
  <c r="AK58" i="27"/>
  <c r="AJ58" i="27"/>
  <c r="AI58" i="27"/>
  <c r="AH58" i="27"/>
  <c r="AG58" i="27"/>
  <c r="AF58" i="27"/>
  <c r="AE58" i="27"/>
  <c r="AM57" i="27"/>
  <c r="AL57" i="27"/>
  <c r="AK57" i="27"/>
  <c r="AJ57" i="27"/>
  <c r="AI57" i="27"/>
  <c r="AH57" i="27"/>
  <c r="AG57" i="27"/>
  <c r="AF57" i="27"/>
  <c r="AE57" i="27"/>
  <c r="AM56" i="27"/>
  <c r="AL56" i="27"/>
  <c r="AK56" i="27"/>
  <c r="AJ56" i="27"/>
  <c r="AI56" i="27"/>
  <c r="AH56" i="27"/>
  <c r="AG56" i="27"/>
  <c r="AF56" i="27"/>
  <c r="AE56" i="27"/>
  <c r="AM55" i="27"/>
  <c r="AL55" i="27"/>
  <c r="AK55" i="27"/>
  <c r="AJ55" i="27"/>
  <c r="AI55" i="27"/>
  <c r="AH55" i="27"/>
  <c r="AG55" i="27"/>
  <c r="AF55" i="27"/>
  <c r="AE55" i="27"/>
  <c r="AM54" i="27"/>
  <c r="AL54" i="27"/>
  <c r="AK54" i="27"/>
  <c r="AJ54" i="27"/>
  <c r="AI54" i="27"/>
  <c r="AH54" i="27"/>
  <c r="AG54" i="27"/>
  <c r="AF54" i="27"/>
  <c r="AE54" i="27"/>
  <c r="AM53" i="27"/>
  <c r="AL53" i="27"/>
  <c r="AK53" i="27"/>
  <c r="AJ53" i="27"/>
  <c r="AI53" i="27"/>
  <c r="AH53" i="27"/>
  <c r="AG53" i="27"/>
  <c r="AF53" i="27"/>
  <c r="AE53" i="27"/>
  <c r="AM52" i="27"/>
  <c r="AL52" i="27"/>
  <c r="AK52" i="27"/>
  <c r="AJ52" i="27"/>
  <c r="AI52" i="27"/>
  <c r="AH52" i="27"/>
  <c r="AG52" i="27"/>
  <c r="AF52" i="27"/>
  <c r="AE52" i="27"/>
  <c r="AM51" i="27"/>
  <c r="AL51" i="27"/>
  <c r="AK51" i="27"/>
  <c r="AJ51" i="27"/>
  <c r="AI51" i="27"/>
  <c r="AH51" i="27"/>
  <c r="AG51" i="27"/>
  <c r="AF51" i="27"/>
  <c r="AE51" i="27"/>
  <c r="AM50" i="27"/>
  <c r="AL50" i="27"/>
  <c r="AK50" i="27"/>
  <c r="AJ50" i="27"/>
  <c r="AI50" i="27"/>
  <c r="AH50" i="27"/>
  <c r="AG50" i="27"/>
  <c r="AF50" i="27"/>
  <c r="AE50" i="27"/>
  <c r="AM49" i="27"/>
  <c r="AL49" i="27"/>
  <c r="AK49" i="27"/>
  <c r="AJ49" i="27"/>
  <c r="AI49" i="27"/>
  <c r="AH49" i="27"/>
  <c r="AG49" i="27"/>
  <c r="AF49" i="27"/>
  <c r="AE49" i="27"/>
  <c r="AM48" i="27"/>
  <c r="AL48" i="27"/>
  <c r="AK48" i="27"/>
  <c r="AJ48" i="27"/>
  <c r="AI48" i="27"/>
  <c r="AH48" i="27"/>
  <c r="AG48" i="27"/>
  <c r="AF48" i="27"/>
  <c r="AE48" i="27"/>
  <c r="AM47" i="27"/>
  <c r="AL47" i="27"/>
  <c r="AK47" i="27"/>
  <c r="AJ47" i="27"/>
  <c r="AI47" i="27"/>
  <c r="AH47" i="27"/>
  <c r="AG47" i="27"/>
  <c r="AF47" i="27"/>
  <c r="AE47" i="27"/>
  <c r="AM46" i="27"/>
  <c r="AL46" i="27"/>
  <c r="AK46" i="27"/>
  <c r="AJ46" i="27"/>
  <c r="AI46" i="27"/>
  <c r="AH46" i="27"/>
  <c r="AG46" i="27"/>
  <c r="AF46" i="27"/>
  <c r="AE46" i="27"/>
  <c r="AM45" i="27"/>
  <c r="AL45" i="27"/>
  <c r="AK45" i="27"/>
  <c r="AJ45" i="27"/>
  <c r="AI45" i="27"/>
  <c r="AH45" i="27"/>
  <c r="AG45" i="27"/>
  <c r="AF45" i="27"/>
  <c r="AE45" i="27"/>
  <c r="AM44" i="27"/>
  <c r="AL44" i="27"/>
  <c r="AK44" i="27"/>
  <c r="AJ44" i="27"/>
  <c r="AI44" i="27"/>
  <c r="AH44" i="27"/>
  <c r="AG44" i="27"/>
  <c r="AF44" i="27"/>
  <c r="AE44" i="27"/>
  <c r="AM43" i="27"/>
  <c r="AL43" i="27"/>
  <c r="AK43" i="27"/>
  <c r="AJ43" i="27"/>
  <c r="AI43" i="27"/>
  <c r="AH43" i="27"/>
  <c r="AG43" i="27"/>
  <c r="AF43" i="27"/>
  <c r="AE43" i="27"/>
  <c r="AM42" i="27"/>
  <c r="AL42" i="27"/>
  <c r="AK42" i="27"/>
  <c r="AJ42" i="27"/>
  <c r="AI42" i="27"/>
  <c r="AH42" i="27"/>
  <c r="AG42" i="27"/>
  <c r="AF42" i="27"/>
  <c r="AE42" i="27"/>
  <c r="AM41" i="27"/>
  <c r="AL41" i="27"/>
  <c r="AK41" i="27"/>
  <c r="AJ41" i="27"/>
  <c r="AI41" i="27"/>
  <c r="AH41" i="27"/>
  <c r="AG41" i="27"/>
  <c r="AF41" i="27"/>
  <c r="AE41" i="27"/>
  <c r="AM40" i="27"/>
  <c r="AL40" i="27"/>
  <c r="AK40" i="27"/>
  <c r="AJ40" i="27"/>
  <c r="AI40" i="27"/>
  <c r="AH40" i="27"/>
  <c r="AG40" i="27"/>
  <c r="AF40" i="27"/>
  <c r="AE40" i="27"/>
  <c r="AM39" i="27"/>
  <c r="AL39" i="27"/>
  <c r="AK39" i="27"/>
  <c r="AJ39" i="27"/>
  <c r="AI39" i="27"/>
  <c r="AH39" i="27"/>
  <c r="AG39" i="27"/>
  <c r="AF39" i="27"/>
  <c r="AE39" i="27"/>
  <c r="AM38" i="27"/>
  <c r="AL38" i="27"/>
  <c r="AK38" i="27"/>
  <c r="AJ38" i="27"/>
  <c r="AI38" i="27"/>
  <c r="AH38" i="27"/>
  <c r="AG38" i="27"/>
  <c r="AF38" i="27"/>
  <c r="AE38" i="27"/>
  <c r="AM37" i="27"/>
  <c r="AL37" i="27"/>
  <c r="AK37" i="27"/>
  <c r="AJ37" i="27"/>
  <c r="AI37" i="27"/>
  <c r="AH37" i="27"/>
  <c r="AG37" i="27"/>
  <c r="AF37" i="27"/>
  <c r="AE37" i="27"/>
  <c r="AM36" i="27"/>
  <c r="AL36" i="27"/>
  <c r="AK36" i="27"/>
  <c r="AJ36" i="27"/>
  <c r="AI36" i="27"/>
  <c r="AH36" i="27"/>
  <c r="AG36" i="27"/>
  <c r="AF36" i="27"/>
  <c r="AE36" i="27"/>
  <c r="AM35" i="27"/>
  <c r="AL35" i="27"/>
  <c r="AK35" i="27"/>
  <c r="AJ35" i="27"/>
  <c r="AI35" i="27"/>
  <c r="AH35" i="27"/>
  <c r="AG35" i="27"/>
  <c r="AF35" i="27"/>
  <c r="AE35" i="27"/>
  <c r="AM34" i="27"/>
  <c r="AL34" i="27"/>
  <c r="AK34" i="27"/>
  <c r="AJ34" i="27"/>
  <c r="AI34" i="27"/>
  <c r="AH34" i="27"/>
  <c r="AG34" i="27"/>
  <c r="AF34" i="27"/>
  <c r="AE34" i="27"/>
  <c r="AM33" i="27"/>
  <c r="AL33" i="27"/>
  <c r="AK33" i="27"/>
  <c r="AJ33" i="27"/>
  <c r="AI33" i="27"/>
  <c r="AH33" i="27"/>
  <c r="AG33" i="27"/>
  <c r="AF33" i="27"/>
  <c r="AE33" i="27"/>
  <c r="AM32" i="27"/>
  <c r="AL32" i="27"/>
  <c r="AK32" i="27"/>
  <c r="AJ32" i="27"/>
  <c r="AI32" i="27"/>
  <c r="AH32" i="27"/>
  <c r="AG32" i="27"/>
  <c r="AF32" i="27"/>
  <c r="AE32" i="27"/>
  <c r="AM31" i="27"/>
  <c r="AL31" i="27"/>
  <c r="AK31" i="27"/>
  <c r="AJ31" i="27"/>
  <c r="AI31" i="27"/>
  <c r="AH31" i="27"/>
  <c r="AG31" i="27"/>
  <c r="AF31" i="27"/>
  <c r="AE31" i="27"/>
  <c r="AM30" i="27"/>
  <c r="AL30" i="27"/>
  <c r="AK30" i="27"/>
  <c r="AJ30" i="27"/>
  <c r="AI30" i="27"/>
  <c r="AH30" i="27"/>
  <c r="AG30" i="27"/>
  <c r="AF30" i="27"/>
  <c r="AE30" i="27"/>
  <c r="AM29" i="27"/>
  <c r="AL29" i="27"/>
  <c r="AK29" i="27"/>
  <c r="AJ29" i="27"/>
  <c r="AI29" i="27"/>
  <c r="AH29" i="27"/>
  <c r="AG29" i="27"/>
  <c r="AF29" i="27"/>
  <c r="AE29" i="27"/>
  <c r="AM28" i="27"/>
  <c r="AL28" i="27"/>
  <c r="AK28" i="27"/>
  <c r="AJ28" i="27"/>
  <c r="AI28" i="27"/>
  <c r="AH28" i="27"/>
  <c r="AG28" i="27"/>
  <c r="AF28" i="27"/>
  <c r="AE28" i="27"/>
  <c r="AM27" i="27"/>
  <c r="AL27" i="27"/>
  <c r="AK27" i="27"/>
  <c r="AJ27" i="27"/>
  <c r="AI27" i="27"/>
  <c r="AH27" i="27"/>
  <c r="AG27" i="27"/>
  <c r="AF27" i="27"/>
  <c r="AE27" i="27"/>
  <c r="AM26" i="27"/>
  <c r="AL26" i="27"/>
  <c r="AK26" i="27"/>
  <c r="AJ26" i="27"/>
  <c r="AI26" i="27"/>
  <c r="AH26" i="27"/>
  <c r="AG26" i="27"/>
  <c r="AF26" i="27"/>
  <c r="AE26" i="27"/>
  <c r="AM25" i="27"/>
  <c r="AL25" i="27"/>
  <c r="AK25" i="27"/>
  <c r="AJ25" i="27"/>
  <c r="AI25" i="27"/>
  <c r="AH25" i="27"/>
  <c r="AG25" i="27"/>
  <c r="AF25" i="27"/>
  <c r="AE25" i="27"/>
  <c r="AM24" i="27"/>
  <c r="AL24" i="27"/>
  <c r="AK24" i="27"/>
  <c r="AJ24" i="27"/>
  <c r="AI24" i="27"/>
  <c r="AH24" i="27"/>
  <c r="AG24" i="27"/>
  <c r="AF24" i="27"/>
  <c r="AE24" i="27"/>
  <c r="AM23" i="27"/>
  <c r="AL23" i="27"/>
  <c r="AK23" i="27"/>
  <c r="AJ23" i="27"/>
  <c r="AI23" i="27"/>
  <c r="AH23" i="27"/>
  <c r="AG23" i="27"/>
  <c r="AF23" i="27"/>
  <c r="AE23" i="27"/>
  <c r="AM22" i="27"/>
  <c r="AL22" i="27"/>
  <c r="AK22" i="27"/>
  <c r="AJ22" i="27"/>
  <c r="AI22" i="27"/>
  <c r="AH22" i="27"/>
  <c r="AG22" i="27"/>
  <c r="AF22" i="27"/>
  <c r="AE22" i="27"/>
  <c r="AM21" i="27"/>
  <c r="AL21" i="27"/>
  <c r="AK21" i="27"/>
  <c r="AJ21" i="27"/>
  <c r="AI21" i="27"/>
  <c r="AH21" i="27"/>
  <c r="AG21" i="27"/>
  <c r="AF21" i="27"/>
  <c r="AE21" i="27"/>
  <c r="AM20" i="27"/>
  <c r="AL20" i="27"/>
  <c r="AK20" i="27"/>
  <c r="AJ20" i="27"/>
  <c r="AI20" i="27"/>
  <c r="AH20" i="27"/>
  <c r="AG20" i="27"/>
  <c r="AF20" i="27"/>
  <c r="AE20" i="27"/>
  <c r="AM19" i="27"/>
  <c r="AL19" i="27"/>
  <c r="AK19" i="27"/>
  <c r="AJ19" i="27"/>
  <c r="AI19" i="27"/>
  <c r="AH19" i="27"/>
  <c r="AG19" i="27"/>
  <c r="AF19" i="27"/>
  <c r="AE19" i="27"/>
  <c r="AM18" i="27"/>
  <c r="AL18" i="27"/>
  <c r="AK18" i="27"/>
  <c r="AI18" i="27"/>
  <c r="AH18" i="27"/>
  <c r="AG18" i="27"/>
  <c r="AM17" i="27"/>
  <c r="AL17" i="27"/>
  <c r="AK17" i="27"/>
  <c r="AJ17" i="27"/>
  <c r="AI17" i="27"/>
  <c r="AG17" i="27"/>
  <c r="AM16" i="27"/>
  <c r="AL16" i="27"/>
  <c r="AK16" i="27"/>
  <c r="AJ16" i="27"/>
  <c r="AI16" i="27"/>
  <c r="AG16" i="27"/>
  <c r="AF16" i="27"/>
  <c r="AE16" i="27"/>
  <c r="M33" i="19" l="1"/>
  <c r="F96" i="22" l="1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H78" i="22" l="1"/>
  <c r="H82" i="22"/>
  <c r="H86" i="22"/>
  <c r="H90" i="22"/>
  <c r="H94" i="22"/>
  <c r="H67" i="22"/>
  <c r="H71" i="22"/>
  <c r="H75" i="22"/>
  <c r="H79" i="22"/>
  <c r="H83" i="22"/>
  <c r="H87" i="22"/>
  <c r="H91" i="22"/>
  <c r="H95" i="22"/>
  <c r="H64" i="22"/>
  <c r="H68" i="22"/>
  <c r="H72" i="22"/>
  <c r="H76" i="22"/>
  <c r="H65" i="22"/>
  <c r="H69" i="22"/>
  <c r="H73" i="22"/>
  <c r="H77" i="22"/>
  <c r="H81" i="22"/>
  <c r="H85" i="22"/>
  <c r="H89" i="22"/>
  <c r="H93" i="22"/>
  <c r="H66" i="22"/>
  <c r="H70" i="22"/>
  <c r="H74" i="22"/>
  <c r="H80" i="22"/>
  <c r="H84" i="22"/>
  <c r="H88" i="22"/>
  <c r="H92" i="22"/>
  <c r="H96" i="22"/>
  <c r="H62" i="22"/>
  <c r="H63" i="22"/>
  <c r="C8" i="27"/>
  <c r="C7" i="27"/>
  <c r="C6" i="27"/>
  <c r="C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F82" i="27"/>
  <c r="F83" i="27"/>
  <c r="F84" i="27"/>
  <c r="F85" i="27"/>
  <c r="F86" i="27"/>
  <c r="F87" i="27"/>
  <c r="F88" i="27"/>
  <c r="F89" i="27"/>
  <c r="F90" i="27"/>
  <c r="F91" i="27"/>
  <c r="F92" i="27"/>
  <c r="F93" i="27"/>
  <c r="F94" i="27"/>
  <c r="F95" i="27"/>
  <c r="F96" i="27"/>
  <c r="F97" i="27"/>
  <c r="F98" i="27"/>
  <c r="F99" i="27"/>
  <c r="F100" i="27"/>
  <c r="F101" i="27"/>
  <c r="F102" i="27"/>
  <c r="F103" i="27"/>
  <c r="F104" i="27"/>
  <c r="F105" i="27"/>
  <c r="F106" i="27"/>
  <c r="F107" i="27"/>
  <c r="F108" i="27"/>
  <c r="F109" i="27"/>
  <c r="F110" i="27"/>
  <c r="F111" i="27"/>
  <c r="F112" i="27"/>
  <c r="F113" i="27"/>
  <c r="F114" i="27"/>
  <c r="F15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5" i="27"/>
  <c r="E16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9" i="27"/>
  <c r="D110" i="27"/>
  <c r="D111" i="27"/>
  <c r="D112" i="27"/>
  <c r="D113" i="27"/>
  <c r="D114" i="27"/>
  <c r="D15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C113" i="27"/>
  <c r="C114" i="27"/>
  <c r="B15" i="27"/>
  <c r="C15" i="27"/>
  <c r="C16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109" i="27"/>
  <c r="B110" i="27"/>
  <c r="B111" i="27"/>
  <c r="B112" i="27"/>
  <c r="B113" i="27"/>
  <c r="B114" i="27"/>
  <c r="AN67" i="27" l="1"/>
  <c r="AN29" i="27"/>
  <c r="AN27" i="27"/>
  <c r="AN36" i="27"/>
  <c r="AN44" i="27"/>
  <c r="AN52" i="27"/>
  <c r="AN60" i="27"/>
  <c r="AN68" i="27"/>
  <c r="AN76" i="27"/>
  <c r="AN84" i="27"/>
  <c r="AN92" i="27"/>
  <c r="AN100" i="27"/>
  <c r="AN108" i="27"/>
  <c r="AN59" i="27"/>
  <c r="AN28" i="27"/>
  <c r="AN45" i="27"/>
  <c r="AN61" i="27"/>
  <c r="AN77" i="27"/>
  <c r="AN93" i="27"/>
  <c r="AN109" i="27"/>
  <c r="AN51" i="27"/>
  <c r="AN107" i="27"/>
  <c r="AN37" i="27"/>
  <c r="AN53" i="27"/>
  <c r="AN69" i="27"/>
  <c r="AN85" i="27"/>
  <c r="AN101" i="27"/>
  <c r="AN21" i="27"/>
  <c r="AN30" i="27"/>
  <c r="AN38" i="27"/>
  <c r="AN46" i="27"/>
  <c r="AN54" i="27"/>
  <c r="AN62" i="27"/>
  <c r="AN70" i="27"/>
  <c r="AN78" i="27"/>
  <c r="AN86" i="27"/>
  <c r="AN94" i="27"/>
  <c r="AN102" i="27"/>
  <c r="AN110" i="27"/>
  <c r="AN26" i="27"/>
  <c r="AN91" i="27"/>
  <c r="AN22" i="27"/>
  <c r="AN39" i="27"/>
  <c r="AN55" i="27"/>
  <c r="AN71" i="27"/>
  <c r="AN87" i="27"/>
  <c r="AN103" i="27"/>
  <c r="AN75" i="27"/>
  <c r="AN31" i="27"/>
  <c r="AN47" i="27"/>
  <c r="AN63" i="27"/>
  <c r="AN79" i="27"/>
  <c r="AN95" i="27"/>
  <c r="AN111" i="27"/>
  <c r="AN23" i="27"/>
  <c r="AN32" i="27"/>
  <c r="AN40" i="27"/>
  <c r="AN48" i="27"/>
  <c r="AN56" i="27"/>
  <c r="AN64" i="27"/>
  <c r="AN72" i="27"/>
  <c r="AN80" i="27"/>
  <c r="AN88" i="27"/>
  <c r="AN96" i="27"/>
  <c r="AN104" i="27"/>
  <c r="AN112" i="27"/>
  <c r="AN43" i="27"/>
  <c r="AN99" i="27"/>
  <c r="AN24" i="27"/>
  <c r="AN49" i="27"/>
  <c r="AN73" i="27"/>
  <c r="AN105" i="27"/>
  <c r="AN35" i="27"/>
  <c r="AN83" i="27"/>
  <c r="AN33" i="27"/>
  <c r="AN41" i="27"/>
  <c r="AN57" i="27"/>
  <c r="AN65" i="27"/>
  <c r="AN81" i="27"/>
  <c r="AN89" i="27"/>
  <c r="AN97" i="27"/>
  <c r="AN113" i="27"/>
  <c r="AN25" i="27"/>
  <c r="AN34" i="27"/>
  <c r="AN42" i="27"/>
  <c r="AN50" i="27"/>
  <c r="AN58" i="27"/>
  <c r="AN66" i="27"/>
  <c r="AN74" i="27"/>
  <c r="AN82" i="27"/>
  <c r="AN90" i="27"/>
  <c r="AN98" i="27"/>
  <c r="AN106" i="27"/>
  <c r="AN114" i="27"/>
  <c r="AN20" i="27"/>
  <c r="L92" i="22"/>
  <c r="L84" i="22"/>
  <c r="L74" i="22"/>
  <c r="L66" i="22"/>
  <c r="L89" i="22"/>
  <c r="L81" i="22"/>
  <c r="L73" i="22"/>
  <c r="L65" i="22"/>
  <c r="L72" i="22"/>
  <c r="L64" i="22"/>
  <c r="L91" i="22"/>
  <c r="L83" i="22"/>
  <c r="L75" i="22"/>
  <c r="L67" i="22"/>
  <c r="L90" i="22"/>
  <c r="L82" i="22"/>
  <c r="L96" i="22"/>
  <c r="L88" i="22"/>
  <c r="L80" i="22"/>
  <c r="L70" i="22"/>
  <c r="L93" i="22"/>
  <c r="L85" i="22"/>
  <c r="L77" i="22"/>
  <c r="L69" i="22"/>
  <c r="L76" i="22"/>
  <c r="L68" i="22"/>
  <c r="L95" i="22"/>
  <c r="L87" i="22"/>
  <c r="L79" i="22"/>
  <c r="L71" i="22"/>
  <c r="L94" i="22"/>
  <c r="L86" i="22"/>
  <c r="L78" i="22"/>
  <c r="AN19" i="27"/>
  <c r="L63" i="22"/>
  <c r="L62" i="22"/>
  <c r="T6" i="21"/>
  <c r="AE17" i="21" l="1"/>
  <c r="L61" i="22"/>
  <c r="S15" i="21" l="1"/>
  <c r="H15" i="21"/>
  <c r="P15" i="21"/>
  <c r="K15" i="21"/>
  <c r="K81" i="19" s="1"/>
  <c r="O15" i="21"/>
  <c r="K83" i="19" s="1"/>
  <c r="M15" i="21"/>
  <c r="N15" i="21"/>
  <c r="K80" i="19" s="1"/>
  <c r="T15" i="21"/>
  <c r="L15" i="21"/>
  <c r="K82" i="19" s="1"/>
  <c r="R15" i="21"/>
  <c r="Z15" i="21"/>
  <c r="C70" i="19" s="1"/>
  <c r="AE37" i="21"/>
  <c r="AE115" i="21"/>
  <c r="AE113" i="21"/>
  <c r="AE111" i="21"/>
  <c r="AE109" i="21"/>
  <c r="AE107" i="21"/>
  <c r="AE105" i="21"/>
  <c r="AE103" i="21"/>
  <c r="AE101" i="21"/>
  <c r="AE99" i="21"/>
  <c r="AE97" i="21"/>
  <c r="AE95" i="21"/>
  <c r="AE93" i="21"/>
  <c r="AE91" i="21"/>
  <c r="AE89" i="21"/>
  <c r="AE87" i="21"/>
  <c r="AE85" i="21"/>
  <c r="AE83" i="21"/>
  <c r="AE81" i="21"/>
  <c r="AE79" i="21"/>
  <c r="AE77" i="21"/>
  <c r="AE75" i="21"/>
  <c r="AE73" i="21"/>
  <c r="AE71" i="21"/>
  <c r="AE69" i="21"/>
  <c r="AE67" i="21"/>
  <c r="AE65" i="21"/>
  <c r="AE63" i="21"/>
  <c r="AE61" i="21"/>
  <c r="AE59" i="21"/>
  <c r="AE57" i="21"/>
  <c r="AE55" i="21"/>
  <c r="AE53" i="21"/>
  <c r="AE51" i="21"/>
  <c r="AE49" i="21"/>
  <c r="AE47" i="21"/>
  <c r="AE45" i="21"/>
  <c r="AE43" i="21"/>
  <c r="AE41" i="21"/>
  <c r="AE112" i="21"/>
  <c r="AE102" i="21"/>
  <c r="AE96" i="21"/>
  <c r="AE86" i="21"/>
  <c r="AE80" i="21"/>
  <c r="AE70" i="21"/>
  <c r="AE64" i="21"/>
  <c r="AE54" i="21"/>
  <c r="AE48" i="21"/>
  <c r="AE116" i="21"/>
  <c r="AE110" i="21"/>
  <c r="AE88" i="21"/>
  <c r="AE82" i="21"/>
  <c r="AE74" i="21"/>
  <c r="AE60" i="21"/>
  <c r="AE52" i="21"/>
  <c r="AE46" i="21"/>
  <c r="AE104" i="21"/>
  <c r="AE98" i="21"/>
  <c r="AE90" i="21"/>
  <c r="AE76" i="21"/>
  <c r="AE68" i="21"/>
  <c r="AE62" i="21"/>
  <c r="AE100" i="21"/>
  <c r="AE72" i="21"/>
  <c r="AE58" i="21"/>
  <c r="AE44" i="21"/>
  <c r="AE114" i="21"/>
  <c r="AE42" i="21"/>
  <c r="AE108" i="21"/>
  <c r="AE106" i="21"/>
  <c r="AE92" i="21"/>
  <c r="AE78" i="21"/>
  <c r="AE50" i="21"/>
  <c r="AE84" i="21"/>
  <c r="AE56" i="21"/>
  <c r="AE94" i="21"/>
  <c r="AE66" i="21"/>
  <c r="AE19" i="21"/>
  <c r="AE23" i="21"/>
  <c r="AE35" i="21"/>
  <c r="AE39" i="21"/>
  <c r="AE18" i="21"/>
  <c r="AE22" i="21"/>
  <c r="AE26" i="21"/>
  <c r="AE30" i="21"/>
  <c r="AE34" i="21"/>
  <c r="AE38" i="21"/>
  <c r="AE27" i="21"/>
  <c r="AE31" i="21"/>
  <c r="AE20" i="21"/>
  <c r="AE24" i="21"/>
  <c r="AE28" i="21"/>
  <c r="AE32" i="21"/>
  <c r="AE36" i="21"/>
  <c r="AE40" i="21"/>
  <c r="AE21" i="21"/>
  <c r="AE25" i="21"/>
  <c r="AE29" i="21"/>
  <c r="AE33" i="21"/>
  <c r="C59" i="19" l="1"/>
  <c r="K87" i="19"/>
  <c r="C53" i="19"/>
  <c r="K86" i="19"/>
  <c r="C49" i="19"/>
  <c r="K85" i="19"/>
  <c r="C91" i="19"/>
  <c r="C90" i="19"/>
  <c r="C92" i="19"/>
  <c r="F95" i="19"/>
  <c r="F81" i="19"/>
  <c r="F80" i="19"/>
  <c r="D73" i="19"/>
  <c r="E73" i="19" s="1"/>
  <c r="F73" i="19" s="1"/>
  <c r="E72" i="19"/>
  <c r="F72" i="19" s="1"/>
  <c r="C61" i="19" l="1"/>
  <c r="C27" i="19"/>
  <c r="C29" i="19" s="1"/>
  <c r="C93" i="19"/>
  <c r="D76" i="19"/>
  <c r="D77" i="19" s="1"/>
  <c r="C34" i="19" l="1"/>
  <c r="C40" i="19" s="1"/>
  <c r="C63" i="19" s="1"/>
  <c r="E76" i="19"/>
  <c r="F76" i="19" s="1"/>
  <c r="C36" i="19" l="1"/>
  <c r="AF15" i="27"/>
  <c r="AJ15" i="27"/>
  <c r="D78" i="19"/>
  <c r="C42" i="19" l="1"/>
  <c r="C11" i="21"/>
  <c r="AL15" i="27"/>
  <c r="AG15" i="27"/>
  <c r="AK15" i="27"/>
  <c r="AM15" i="27"/>
  <c r="D79" i="19"/>
  <c r="D82" i="19" s="1"/>
  <c r="D84" i="19" s="1"/>
  <c r="AH17" i="27"/>
  <c r="AH16" i="27"/>
  <c r="AF18" i="27"/>
  <c r="K55" i="19" l="1"/>
  <c r="K57" i="19" s="1"/>
  <c r="Q17" i="21"/>
  <c r="AA17" i="21" s="1"/>
  <c r="Q112" i="21"/>
  <c r="AA112" i="21" s="1"/>
  <c r="Q46" i="21"/>
  <c r="AA46" i="21" s="1"/>
  <c r="Q111" i="21"/>
  <c r="AA111" i="21" s="1"/>
  <c r="Q44" i="21"/>
  <c r="AA44" i="21" s="1"/>
  <c r="Q109" i="21"/>
  <c r="AA109" i="21" s="1"/>
  <c r="Q70" i="21"/>
  <c r="AA70" i="21" s="1"/>
  <c r="Q39" i="21"/>
  <c r="AA39" i="21" s="1"/>
  <c r="Q71" i="21"/>
  <c r="AA71" i="21" s="1"/>
  <c r="Q85" i="21"/>
  <c r="AA85" i="21" s="1"/>
  <c r="Q31" i="21"/>
  <c r="AA31" i="21" s="1"/>
  <c r="Q50" i="21"/>
  <c r="AA50" i="21" s="1"/>
  <c r="Q115" i="21"/>
  <c r="AA115" i="21" s="1"/>
  <c r="Q48" i="21"/>
  <c r="AA48" i="21" s="1"/>
  <c r="Q113" i="21"/>
  <c r="AA113" i="21" s="1"/>
  <c r="Q74" i="21"/>
  <c r="AA74" i="21" s="1"/>
  <c r="Q43" i="21"/>
  <c r="AA43" i="21" s="1"/>
  <c r="Q103" i="21"/>
  <c r="AA103" i="21" s="1"/>
  <c r="Q47" i="21"/>
  <c r="AA47" i="21" s="1"/>
  <c r="Q75" i="21"/>
  <c r="AA75" i="21" s="1"/>
  <c r="Q108" i="21"/>
  <c r="AA108" i="21" s="1"/>
  <c r="Q73" i="21"/>
  <c r="AA73" i="21" s="1"/>
  <c r="Q33" i="21"/>
  <c r="AA33" i="21" s="1"/>
  <c r="Q98" i="21"/>
  <c r="AA98" i="21" s="1"/>
  <c r="Q68" i="21"/>
  <c r="AA68" i="21" s="1"/>
  <c r="Q104" i="21"/>
  <c r="AA104" i="21" s="1"/>
  <c r="Q80" i="21"/>
  <c r="AA80" i="21" s="1"/>
  <c r="Q63" i="21"/>
  <c r="AA63" i="21" s="1"/>
  <c r="Q96" i="21"/>
  <c r="AA96" i="21" s="1"/>
  <c r="Q61" i="21"/>
  <c r="AA61" i="21" s="1"/>
  <c r="Q21" i="21"/>
  <c r="AA21" i="21" s="1"/>
  <c r="Q86" i="21"/>
  <c r="AA86" i="21" s="1"/>
  <c r="Q55" i="21"/>
  <c r="AA55" i="21" s="1"/>
  <c r="Q88" i="21"/>
  <c r="AA88" i="21" s="1"/>
  <c r="Q29" i="21"/>
  <c r="AA29" i="21" s="1"/>
  <c r="Q64" i="21"/>
  <c r="AA64" i="21" s="1"/>
  <c r="Q67" i="21"/>
  <c r="AA67" i="21" s="1"/>
  <c r="Q100" i="21"/>
  <c r="AA100" i="21" s="1"/>
  <c r="Q65" i="21"/>
  <c r="AA65" i="21" s="1"/>
  <c r="Q25" i="21"/>
  <c r="AA25" i="21" s="1"/>
  <c r="Q90" i="21"/>
  <c r="AA90" i="21" s="1"/>
  <c r="Q60" i="21"/>
  <c r="AA60" i="21" s="1"/>
  <c r="Q36" i="21"/>
  <c r="AA36" i="21" s="1"/>
  <c r="Q26" i="21"/>
  <c r="AA26" i="21" s="1"/>
  <c r="Q91" i="21"/>
  <c r="AA91" i="21" s="1"/>
  <c r="Q24" i="21"/>
  <c r="AA24" i="21" s="1"/>
  <c r="Q89" i="21"/>
  <c r="AA89" i="21" s="1"/>
  <c r="Q49" i="21"/>
  <c r="AA49" i="21" s="1"/>
  <c r="Q19" i="21"/>
  <c r="AA19" i="21" s="1"/>
  <c r="Q84" i="21"/>
  <c r="AA84" i="21" s="1"/>
  <c r="Q69" i="21"/>
  <c r="AA69" i="21" s="1"/>
  <c r="Q114" i="21"/>
  <c r="AA114" i="21" s="1"/>
  <c r="Q79" i="21"/>
  <c r="AA79" i="21" s="1"/>
  <c r="Q77" i="21"/>
  <c r="AA77" i="21" s="1"/>
  <c r="Q37" i="21"/>
  <c r="AA37" i="21" s="1"/>
  <c r="Q102" i="21"/>
  <c r="AA102" i="21" s="1"/>
  <c r="Q72" i="21"/>
  <c r="AA72" i="21" s="1"/>
  <c r="Q20" i="21"/>
  <c r="AA20" i="21" s="1"/>
  <c r="Q62" i="21"/>
  <c r="AA62" i="21" s="1"/>
  <c r="Q18" i="21"/>
  <c r="AA18" i="21" s="1"/>
  <c r="Q83" i="21"/>
  <c r="AA83" i="21" s="1"/>
  <c r="Q30" i="21"/>
  <c r="AA30" i="21" s="1"/>
  <c r="Q53" i="21"/>
  <c r="AA53" i="21" s="1"/>
  <c r="Q94" i="21"/>
  <c r="AA94" i="21" s="1"/>
  <c r="Q32" i="21"/>
  <c r="AA32" i="21" s="1"/>
  <c r="Q58" i="21"/>
  <c r="AA58" i="21" s="1"/>
  <c r="Q22" i="21"/>
  <c r="AA22" i="21" s="1"/>
  <c r="Q59" i="21"/>
  <c r="AA59" i="21" s="1"/>
  <c r="Q57" i="21"/>
  <c r="AA57" i="21" s="1"/>
  <c r="Q82" i="21"/>
  <c r="AA82" i="21" s="1"/>
  <c r="Q87" i="21"/>
  <c r="AA87" i="21" s="1"/>
  <c r="Q95" i="21"/>
  <c r="AA95" i="21" s="1"/>
  <c r="Q23" i="21"/>
  <c r="AA23" i="21" s="1"/>
  <c r="Q34" i="21"/>
  <c r="AA34" i="21" s="1"/>
  <c r="Q81" i="21"/>
  <c r="AA81" i="21" s="1"/>
  <c r="Q106" i="21"/>
  <c r="AA106" i="21" s="1"/>
  <c r="Q101" i="21"/>
  <c r="AA101" i="21" s="1"/>
  <c r="Q107" i="21"/>
  <c r="AA107" i="21" s="1"/>
  <c r="Q105" i="21"/>
  <c r="AA105" i="21" s="1"/>
  <c r="Q35" i="21"/>
  <c r="AA35" i="21" s="1"/>
  <c r="Q78" i="21"/>
  <c r="AA78" i="21" s="1"/>
  <c r="Q28" i="21"/>
  <c r="AA28" i="21" s="1"/>
  <c r="Q38" i="21"/>
  <c r="AA38" i="21" s="1"/>
  <c r="Q99" i="21"/>
  <c r="AA99" i="21" s="1"/>
  <c r="Q97" i="21"/>
  <c r="AA97" i="21" s="1"/>
  <c r="Q27" i="21"/>
  <c r="AA27" i="21" s="1"/>
  <c r="Q45" i="21"/>
  <c r="AA45" i="21" s="1"/>
  <c r="Q92" i="21"/>
  <c r="AA92" i="21" s="1"/>
  <c r="Q56" i="21"/>
  <c r="AA56" i="21" s="1"/>
  <c r="Q51" i="21"/>
  <c r="AA51" i="21" s="1"/>
  <c r="Q110" i="21"/>
  <c r="AA110" i="21" s="1"/>
  <c r="Q93" i="21"/>
  <c r="AA93" i="21" s="1"/>
  <c r="Q52" i="21"/>
  <c r="AA52" i="21" s="1"/>
  <c r="Q116" i="21"/>
  <c r="AA116" i="21" s="1"/>
  <c r="Q41" i="21"/>
  <c r="AA41" i="21" s="1"/>
  <c r="Q76" i="21"/>
  <c r="AA76" i="21" s="1"/>
  <c r="Q42" i="21"/>
  <c r="AA42" i="21" s="1"/>
  <c r="Q40" i="21"/>
  <c r="AA40" i="21" s="1"/>
  <c r="Q66" i="21"/>
  <c r="AA66" i="21" s="1"/>
  <c r="Q54" i="21"/>
  <c r="AA54" i="21" s="1"/>
  <c r="D85" i="19"/>
  <c r="D86" i="19" s="1"/>
  <c r="D87" i="19" s="1"/>
  <c r="AI15" i="27"/>
  <c r="AN16" i="27"/>
  <c r="AE17" i="27"/>
  <c r="AN17" i="27"/>
  <c r="AJ18" i="27"/>
  <c r="AH15" i="27"/>
  <c r="AF17" i="27"/>
  <c r="AE18" i="27"/>
  <c r="AN18" i="27"/>
  <c r="AE15" i="27"/>
  <c r="Z40" i="27" l="1"/>
  <c r="V40" i="27"/>
  <c r="AB40" i="27"/>
  <c r="W40" i="27"/>
  <c r="U40" i="27"/>
  <c r="AA40" i="27"/>
  <c r="T40" i="27"/>
  <c r="Y40" i="27"/>
  <c r="X40" i="27"/>
  <c r="AB50" i="27"/>
  <c r="X50" i="27"/>
  <c r="T50" i="27"/>
  <c r="W50" i="27"/>
  <c r="Y50" i="27"/>
  <c r="V50" i="27"/>
  <c r="AA50" i="27"/>
  <c r="U50" i="27"/>
  <c r="Z50" i="27"/>
  <c r="AB54" i="27"/>
  <c r="X54" i="27"/>
  <c r="T54" i="27"/>
  <c r="Y54" i="27"/>
  <c r="W54" i="27"/>
  <c r="V54" i="27"/>
  <c r="AA54" i="27"/>
  <c r="U54" i="27"/>
  <c r="Z54" i="27"/>
  <c r="Y95" i="27"/>
  <c r="U95" i="27"/>
  <c r="AA95" i="27"/>
  <c r="V95" i="27"/>
  <c r="AB95" i="27"/>
  <c r="T95" i="27"/>
  <c r="X95" i="27"/>
  <c r="Z95" i="27"/>
  <c r="W95" i="27"/>
  <c r="AB76" i="27"/>
  <c r="X76" i="27"/>
  <c r="T76" i="27"/>
  <c r="W76" i="27"/>
  <c r="Z76" i="27"/>
  <c r="AA76" i="27"/>
  <c r="Y76" i="27"/>
  <c r="V76" i="27"/>
  <c r="U76" i="27"/>
  <c r="Y99" i="27"/>
  <c r="U99" i="27"/>
  <c r="AB99" i="27"/>
  <c r="W99" i="27"/>
  <c r="AA99" i="27"/>
  <c r="T99" i="27"/>
  <c r="Z99" i="27"/>
  <c r="V99" i="27"/>
  <c r="X99" i="27"/>
  <c r="Y21" i="27"/>
  <c r="U21" i="27"/>
  <c r="AB21" i="27"/>
  <c r="W21" i="27"/>
  <c r="V21" i="27"/>
  <c r="AA21" i="27"/>
  <c r="T21" i="27"/>
  <c r="Z21" i="27"/>
  <c r="X21" i="27"/>
  <c r="AA55" i="27"/>
  <c r="W55" i="27"/>
  <c r="Z55" i="27"/>
  <c r="U55" i="27"/>
  <c r="Y55" i="27"/>
  <c r="V55" i="27"/>
  <c r="T55" i="27"/>
  <c r="AB55" i="27"/>
  <c r="X55" i="27"/>
  <c r="AB30" i="27"/>
  <c r="X30" i="27"/>
  <c r="T30" i="27"/>
  <c r="AA30" i="27"/>
  <c r="V30" i="27"/>
  <c r="Z30" i="27"/>
  <c r="Y30" i="27"/>
  <c r="W30" i="27"/>
  <c r="U30" i="27"/>
  <c r="AA81" i="27"/>
  <c r="W81" i="27"/>
  <c r="Y81" i="27"/>
  <c r="T81" i="27"/>
  <c r="Z81" i="27"/>
  <c r="AB81" i="27"/>
  <c r="U81" i="27"/>
  <c r="X81" i="27"/>
  <c r="V81" i="27"/>
  <c r="Z70" i="27"/>
  <c r="V70" i="27"/>
  <c r="X70" i="27"/>
  <c r="W70" i="27"/>
  <c r="Y70" i="27"/>
  <c r="U70" i="27"/>
  <c r="AA70" i="27"/>
  <c r="T70" i="27"/>
  <c r="AB70" i="27"/>
  <c r="AA77" i="27"/>
  <c r="W77" i="27"/>
  <c r="X77" i="27"/>
  <c r="Z77" i="27"/>
  <c r="T77" i="27"/>
  <c r="Y77" i="27"/>
  <c r="AB77" i="27"/>
  <c r="U77" i="27"/>
  <c r="V77" i="27"/>
  <c r="Y17" i="27"/>
  <c r="U17" i="27"/>
  <c r="AA17" i="27"/>
  <c r="V17" i="27"/>
  <c r="W17" i="27"/>
  <c r="AB17" i="27"/>
  <c r="T17" i="27"/>
  <c r="Z17" i="27"/>
  <c r="X17" i="27"/>
  <c r="AA89" i="27"/>
  <c r="W89" i="27"/>
  <c r="AB89" i="27"/>
  <c r="V89" i="27"/>
  <c r="Y89" i="27"/>
  <c r="U89" i="27"/>
  <c r="X89" i="27"/>
  <c r="T89" i="27"/>
  <c r="Z89" i="27"/>
  <c r="AB88" i="27"/>
  <c r="X88" i="27"/>
  <c r="T88" i="27"/>
  <c r="Z88" i="27"/>
  <c r="U88" i="27"/>
  <c r="AA88" i="27"/>
  <c r="V88" i="27"/>
  <c r="W88" i="27"/>
  <c r="Y88" i="27"/>
  <c r="AA65" i="27"/>
  <c r="W65" i="27"/>
  <c r="Y65" i="27"/>
  <c r="T65" i="27"/>
  <c r="AB65" i="27"/>
  <c r="U65" i="27"/>
  <c r="Z65" i="27"/>
  <c r="V65" i="27"/>
  <c r="X65" i="27"/>
  <c r="Y53" i="27"/>
  <c r="U53" i="27"/>
  <c r="AB53" i="27"/>
  <c r="W53" i="27"/>
  <c r="Z53" i="27"/>
  <c r="X53" i="27"/>
  <c r="V53" i="27"/>
  <c r="AA53" i="27"/>
  <c r="T53" i="27"/>
  <c r="Z94" i="27"/>
  <c r="V94" i="27"/>
  <c r="Y94" i="27"/>
  <c r="T94" i="27"/>
  <c r="W94" i="27"/>
  <c r="X94" i="27"/>
  <c r="AB94" i="27"/>
  <c r="AA94" i="27"/>
  <c r="U94" i="27"/>
  <c r="Z66" i="27"/>
  <c r="V66" i="27"/>
  <c r="AA66" i="27"/>
  <c r="U66" i="27"/>
  <c r="Y66" i="27"/>
  <c r="X66" i="27"/>
  <c r="AB66" i="27"/>
  <c r="W66" i="27"/>
  <c r="T66" i="27"/>
  <c r="Z106" i="27"/>
  <c r="V106" i="27"/>
  <c r="X106" i="27"/>
  <c r="AB106" i="27"/>
  <c r="U106" i="27"/>
  <c r="T106" i="27"/>
  <c r="AA106" i="27"/>
  <c r="W106" i="27"/>
  <c r="Y106" i="27"/>
  <c r="Y41" i="27"/>
  <c r="U41" i="27"/>
  <c r="X41" i="27"/>
  <c r="AA41" i="27"/>
  <c r="T41" i="27"/>
  <c r="Z41" i="27"/>
  <c r="W41" i="27"/>
  <c r="AB41" i="27"/>
  <c r="V41" i="27"/>
  <c r="AA113" i="27"/>
  <c r="W113" i="27"/>
  <c r="Y113" i="27"/>
  <c r="T113" i="27"/>
  <c r="V113" i="27"/>
  <c r="X113" i="27"/>
  <c r="U113" i="27"/>
  <c r="AB113" i="27"/>
  <c r="Z113" i="27"/>
  <c r="AA69" i="27"/>
  <c r="W69" i="27"/>
  <c r="AB69" i="27"/>
  <c r="V69" i="27"/>
  <c r="Y69" i="27"/>
  <c r="X69" i="27"/>
  <c r="U69" i="27"/>
  <c r="Z69" i="27"/>
  <c r="T69" i="27"/>
  <c r="AB42" i="27"/>
  <c r="X42" i="27"/>
  <c r="T42" i="27"/>
  <c r="Z42" i="27"/>
  <c r="U42" i="27"/>
  <c r="Y42" i="27"/>
  <c r="W42" i="27"/>
  <c r="V42" i="27"/>
  <c r="AA42" i="27"/>
  <c r="Z52" i="27"/>
  <c r="V52" i="27"/>
  <c r="AA52" i="27"/>
  <c r="U52" i="27"/>
  <c r="AB52" i="27"/>
  <c r="T52" i="27"/>
  <c r="Y52" i="27"/>
  <c r="X52" i="27"/>
  <c r="W52" i="27"/>
  <c r="Z74" i="27"/>
  <c r="V74" i="27"/>
  <c r="Y74" i="27"/>
  <c r="T74" i="27"/>
  <c r="W74" i="27"/>
  <c r="AA74" i="27"/>
  <c r="X74" i="27"/>
  <c r="AB74" i="27"/>
  <c r="U74" i="27"/>
  <c r="Y91" i="27"/>
  <c r="U91" i="27"/>
  <c r="Z91" i="27"/>
  <c r="T91" i="27"/>
  <c r="AB91" i="27"/>
  <c r="V91" i="27"/>
  <c r="W91" i="27"/>
  <c r="AA91" i="27"/>
  <c r="X91" i="27"/>
  <c r="Z90" i="27"/>
  <c r="V90" i="27"/>
  <c r="X90" i="27"/>
  <c r="W90" i="27"/>
  <c r="U90" i="27"/>
  <c r="AA90" i="27"/>
  <c r="Y90" i="27"/>
  <c r="AB90" i="27"/>
  <c r="T90" i="27"/>
  <c r="AA97" i="27"/>
  <c r="W97" i="27"/>
  <c r="Y97" i="27"/>
  <c r="T97" i="27"/>
  <c r="X97" i="27"/>
  <c r="Z97" i="27"/>
  <c r="AB97" i="27"/>
  <c r="V97" i="27"/>
  <c r="U97" i="27"/>
  <c r="Y33" i="27"/>
  <c r="U33" i="27"/>
  <c r="AA33" i="27"/>
  <c r="V33" i="27"/>
  <c r="AB33" i="27"/>
  <c r="T33" i="27"/>
  <c r="Z33" i="27"/>
  <c r="X33" i="27"/>
  <c r="W33" i="27"/>
  <c r="AB104" i="27"/>
  <c r="X104" i="27"/>
  <c r="T104" i="27"/>
  <c r="Z104" i="27"/>
  <c r="U104" i="27"/>
  <c r="Y104" i="27"/>
  <c r="AA104" i="27"/>
  <c r="W104" i="27"/>
  <c r="V104" i="27"/>
  <c r="AA93" i="27"/>
  <c r="W93" i="27"/>
  <c r="X93" i="27"/>
  <c r="Y93" i="27"/>
  <c r="V93" i="27"/>
  <c r="Z93" i="27"/>
  <c r="U93" i="27"/>
  <c r="AB93" i="27"/>
  <c r="T93" i="27"/>
  <c r="Y57" i="27"/>
  <c r="U57" i="27"/>
  <c r="X57" i="27"/>
  <c r="AB57" i="27"/>
  <c r="W57" i="27"/>
  <c r="Z57" i="27"/>
  <c r="V57" i="27"/>
  <c r="T57" i="27"/>
  <c r="AA57" i="27"/>
  <c r="AB92" i="27"/>
  <c r="X92" i="27"/>
  <c r="T92" i="27"/>
  <c r="AA92" i="27"/>
  <c r="V92" i="27"/>
  <c r="Z92" i="27"/>
  <c r="W92" i="27"/>
  <c r="U92" i="27"/>
  <c r="Y92" i="27"/>
  <c r="Z16" i="27"/>
  <c r="V16" i="27"/>
  <c r="Y16" i="27"/>
  <c r="T16" i="27"/>
  <c r="X16" i="27"/>
  <c r="W16" i="27"/>
  <c r="AB16" i="27"/>
  <c r="U16" i="27"/>
  <c r="AA16" i="27"/>
  <c r="AB100" i="27"/>
  <c r="X100" i="27"/>
  <c r="T100" i="27"/>
  <c r="Y100" i="27"/>
  <c r="Z100" i="27"/>
  <c r="AA100" i="27"/>
  <c r="W100" i="27"/>
  <c r="V100" i="27"/>
  <c r="U100" i="27"/>
  <c r="AB112" i="27"/>
  <c r="X112" i="27"/>
  <c r="T112" i="27"/>
  <c r="W112" i="27"/>
  <c r="Y112" i="27"/>
  <c r="V112" i="27"/>
  <c r="U112" i="27"/>
  <c r="Z112" i="27"/>
  <c r="AA112" i="27"/>
  <c r="AA47" i="27"/>
  <c r="W47" i="27"/>
  <c r="X47" i="27"/>
  <c r="V47" i="27"/>
  <c r="AB47" i="27"/>
  <c r="U47" i="27"/>
  <c r="Z47" i="27"/>
  <c r="T47" i="27"/>
  <c r="Y47" i="27"/>
  <c r="Z24" i="27"/>
  <c r="V24" i="27"/>
  <c r="AB24" i="27"/>
  <c r="W24" i="27"/>
  <c r="X24" i="27"/>
  <c r="U24" i="27"/>
  <c r="AA24" i="27"/>
  <c r="T24" i="27"/>
  <c r="Y24" i="27"/>
  <c r="AA23" i="27"/>
  <c r="W23" i="27"/>
  <c r="Z23" i="27"/>
  <c r="U23" i="27"/>
  <c r="Y23" i="27"/>
  <c r="X23" i="27"/>
  <c r="V23" i="27"/>
  <c r="AB23" i="27"/>
  <c r="T23" i="27"/>
  <c r="Z62" i="27"/>
  <c r="V62" i="27"/>
  <c r="Y62" i="27"/>
  <c r="T62" i="27"/>
  <c r="AA62" i="27"/>
  <c r="X62" i="27"/>
  <c r="U62" i="27"/>
  <c r="AB62" i="27"/>
  <c r="W62" i="27"/>
  <c r="AB84" i="27"/>
  <c r="X84" i="27"/>
  <c r="T84" i="27"/>
  <c r="Y84" i="27"/>
  <c r="AA84" i="27"/>
  <c r="U84" i="27"/>
  <c r="Z84" i="27"/>
  <c r="W84" i="27"/>
  <c r="V84" i="27"/>
  <c r="AA61" i="27"/>
  <c r="W61" i="27"/>
  <c r="X61" i="27"/>
  <c r="AB61" i="27"/>
  <c r="U61" i="27"/>
  <c r="Z61" i="27"/>
  <c r="T61" i="27"/>
  <c r="Y61" i="27"/>
  <c r="V61" i="27"/>
  <c r="AB96" i="27"/>
  <c r="X96" i="27"/>
  <c r="T96" i="27"/>
  <c r="W96" i="27"/>
  <c r="Z96" i="27"/>
  <c r="Y96" i="27"/>
  <c r="V96" i="27"/>
  <c r="U96" i="27"/>
  <c r="AA96" i="27"/>
  <c r="AA73" i="27"/>
  <c r="W73" i="27"/>
  <c r="X73" i="27"/>
  <c r="Y73" i="27"/>
  <c r="Z73" i="27"/>
  <c r="V73" i="27"/>
  <c r="T73" i="27"/>
  <c r="AB73" i="27"/>
  <c r="U73" i="27"/>
  <c r="AB72" i="27"/>
  <c r="X72" i="27"/>
  <c r="T72" i="27"/>
  <c r="AA72" i="27"/>
  <c r="V72" i="27"/>
  <c r="Z72" i="27"/>
  <c r="Y72" i="27"/>
  <c r="W72" i="27"/>
  <c r="U72" i="27"/>
  <c r="Z48" i="27"/>
  <c r="V48" i="27"/>
  <c r="Y48" i="27"/>
  <c r="T48" i="27"/>
  <c r="AB48" i="27"/>
  <c r="U48" i="27"/>
  <c r="AA48" i="27"/>
  <c r="X48" i="27"/>
  <c r="W48" i="27"/>
  <c r="Y37" i="27"/>
  <c r="U37" i="27"/>
  <c r="AB37" i="27"/>
  <c r="W37" i="27"/>
  <c r="AA37" i="27"/>
  <c r="T37" i="27"/>
  <c r="Z37" i="27"/>
  <c r="X37" i="27"/>
  <c r="V37" i="27"/>
  <c r="AA109" i="27"/>
  <c r="W109" i="27"/>
  <c r="X109" i="27"/>
  <c r="V109" i="27"/>
  <c r="U109" i="27"/>
  <c r="AB109" i="27"/>
  <c r="T109" i="27"/>
  <c r="Z109" i="27"/>
  <c r="Y109" i="27"/>
  <c r="AB64" i="27"/>
  <c r="X64" i="27"/>
  <c r="T64" i="27"/>
  <c r="W64" i="27"/>
  <c r="V64" i="27"/>
  <c r="AA64" i="27"/>
  <c r="U64" i="27"/>
  <c r="Z64" i="27"/>
  <c r="Y64" i="27"/>
  <c r="AA39" i="27"/>
  <c r="W39" i="27"/>
  <c r="Z39" i="27"/>
  <c r="U39" i="27"/>
  <c r="X39" i="27"/>
  <c r="V39" i="27"/>
  <c r="AB39" i="27"/>
  <c r="T39" i="27"/>
  <c r="Y39" i="27"/>
  <c r="AB108" i="27"/>
  <c r="X108" i="27"/>
  <c r="T108" i="27"/>
  <c r="AA108" i="27"/>
  <c r="V108" i="27"/>
  <c r="Y108" i="27"/>
  <c r="U108" i="27"/>
  <c r="W108" i="27"/>
  <c r="Z108" i="27"/>
  <c r="AA43" i="27"/>
  <c r="W43" i="27"/>
  <c r="AB43" i="27"/>
  <c r="V43" i="27"/>
  <c r="X43" i="27"/>
  <c r="U43" i="27"/>
  <c r="Z43" i="27"/>
  <c r="T43" i="27"/>
  <c r="Y43" i="27"/>
  <c r="Z36" i="27"/>
  <c r="V36" i="27"/>
  <c r="AA36" i="27"/>
  <c r="U36" i="27"/>
  <c r="W36" i="27"/>
  <c r="AB36" i="27"/>
  <c r="T36" i="27"/>
  <c r="Y36" i="27"/>
  <c r="X36" i="27"/>
  <c r="Y103" i="27"/>
  <c r="U103" i="27"/>
  <c r="X103" i="27"/>
  <c r="AA103" i="27"/>
  <c r="T103" i="27"/>
  <c r="AB103" i="27"/>
  <c r="W103" i="27"/>
  <c r="V103" i="27"/>
  <c r="Z103" i="27"/>
  <c r="Y79" i="27"/>
  <c r="U79" i="27"/>
  <c r="AA79" i="27"/>
  <c r="V79" i="27"/>
  <c r="W79" i="27"/>
  <c r="Z79" i="27"/>
  <c r="X79" i="27"/>
  <c r="T79" i="27"/>
  <c r="AB79" i="27"/>
  <c r="AA85" i="27"/>
  <c r="W85" i="27"/>
  <c r="Z85" i="27"/>
  <c r="U85" i="27"/>
  <c r="Y85" i="27"/>
  <c r="T85" i="27"/>
  <c r="V85" i="27"/>
  <c r="X85" i="27"/>
  <c r="AB85" i="27"/>
  <c r="Z20" i="27"/>
  <c r="V20" i="27"/>
  <c r="AA20" i="27"/>
  <c r="U20" i="27"/>
  <c r="X20" i="27"/>
  <c r="W20" i="27"/>
  <c r="AB20" i="27"/>
  <c r="T20" i="27"/>
  <c r="Y20" i="27"/>
  <c r="AA51" i="27"/>
  <c r="W51" i="27"/>
  <c r="Y51" i="27"/>
  <c r="T51" i="27"/>
  <c r="V51" i="27"/>
  <c r="AB51" i="27"/>
  <c r="U51" i="27"/>
  <c r="Z51" i="27"/>
  <c r="X51" i="27"/>
  <c r="AB60" i="27"/>
  <c r="X60" i="27"/>
  <c r="T60" i="27"/>
  <c r="AA60" i="27"/>
  <c r="V60" i="27"/>
  <c r="W60" i="27"/>
  <c r="U60" i="27"/>
  <c r="Y60" i="27"/>
  <c r="Z60" i="27"/>
  <c r="AA35" i="27"/>
  <c r="W35" i="27"/>
  <c r="Y35" i="27"/>
  <c r="T35" i="27"/>
  <c r="X35" i="27"/>
  <c r="V35" i="27"/>
  <c r="AB35" i="27"/>
  <c r="U35" i="27"/>
  <c r="Z35" i="27"/>
  <c r="Y67" i="27"/>
  <c r="U67" i="27"/>
  <c r="AB67" i="27"/>
  <c r="W67" i="27"/>
  <c r="X67" i="27"/>
  <c r="V67" i="27"/>
  <c r="AA67" i="27"/>
  <c r="Z67" i="27"/>
  <c r="T67" i="27"/>
  <c r="Y87" i="27"/>
  <c r="U87" i="27"/>
  <c r="X87" i="27"/>
  <c r="AB87" i="27"/>
  <c r="V87" i="27"/>
  <c r="T87" i="27"/>
  <c r="AA87" i="27"/>
  <c r="Z87" i="27"/>
  <c r="W87" i="27"/>
  <c r="AB34" i="27"/>
  <c r="X34" i="27"/>
  <c r="T34" i="27"/>
  <c r="W34" i="27"/>
  <c r="Z34" i="27"/>
  <c r="Y34" i="27"/>
  <c r="V34" i="27"/>
  <c r="AA34" i="27"/>
  <c r="U34" i="27"/>
  <c r="Y63" i="27"/>
  <c r="U63" i="27"/>
  <c r="AA63" i="27"/>
  <c r="V63" i="27"/>
  <c r="X63" i="27"/>
  <c r="W63" i="27"/>
  <c r="Z63" i="27"/>
  <c r="T63" i="27"/>
  <c r="AB63" i="27"/>
  <c r="AA27" i="27"/>
  <c r="W27" i="27"/>
  <c r="AB27" i="27"/>
  <c r="V27" i="27"/>
  <c r="Y27" i="27"/>
  <c r="X27" i="27"/>
  <c r="U27" i="27"/>
  <c r="Z27" i="27"/>
  <c r="T27" i="27"/>
  <c r="AA19" i="27"/>
  <c r="W19" i="27"/>
  <c r="Y19" i="27"/>
  <c r="T19" i="27"/>
  <c r="Z19" i="27"/>
  <c r="X19" i="27"/>
  <c r="V19" i="27"/>
  <c r="AB19" i="27"/>
  <c r="U19" i="27"/>
  <c r="Z78" i="27"/>
  <c r="V78" i="27"/>
  <c r="Y78" i="27"/>
  <c r="T78" i="27"/>
  <c r="X78" i="27"/>
  <c r="AA78" i="27"/>
  <c r="U78" i="27"/>
  <c r="AB78" i="27"/>
  <c r="W78" i="27"/>
  <c r="AA31" i="27"/>
  <c r="W31" i="27"/>
  <c r="X31" i="27"/>
  <c r="Y31" i="27"/>
  <c r="V31" i="27"/>
  <c r="AB31" i="27"/>
  <c r="U31" i="27"/>
  <c r="Z31" i="27"/>
  <c r="T31" i="27"/>
  <c r="Y45" i="27"/>
  <c r="U45" i="27"/>
  <c r="Z45" i="27"/>
  <c r="T45" i="27"/>
  <c r="AA45" i="27"/>
  <c r="X45" i="27"/>
  <c r="W45" i="27"/>
  <c r="AB45" i="27"/>
  <c r="V45" i="27"/>
  <c r="Y111" i="27"/>
  <c r="U111" i="27"/>
  <c r="AA111" i="27"/>
  <c r="V111" i="27"/>
  <c r="Z111" i="27"/>
  <c r="W111" i="27"/>
  <c r="T111" i="27"/>
  <c r="AB111" i="27"/>
  <c r="X111" i="27"/>
  <c r="Y29" i="27"/>
  <c r="U29" i="27"/>
  <c r="Z29" i="27"/>
  <c r="T29" i="27"/>
  <c r="AB29" i="27"/>
  <c r="V29" i="27"/>
  <c r="AA29" i="27"/>
  <c r="X29" i="27"/>
  <c r="W29" i="27"/>
  <c r="AB68" i="27"/>
  <c r="X68" i="27"/>
  <c r="T68" i="27"/>
  <c r="Z68" i="27"/>
  <c r="U68" i="27"/>
  <c r="AA68" i="27"/>
  <c r="W68" i="27"/>
  <c r="V68" i="27"/>
  <c r="Y68" i="27"/>
  <c r="Z44" i="27"/>
  <c r="V44" i="27"/>
  <c r="X44" i="27"/>
  <c r="AB44" i="27"/>
  <c r="U44" i="27"/>
  <c r="AA44" i="27"/>
  <c r="T44" i="27"/>
  <c r="Y44" i="27"/>
  <c r="W44" i="27"/>
  <c r="AB38" i="27"/>
  <c r="X38" i="27"/>
  <c r="T38" i="27"/>
  <c r="Y38" i="27"/>
  <c r="Z38" i="27"/>
  <c r="W38" i="27"/>
  <c r="V38" i="27"/>
  <c r="AA38" i="27"/>
  <c r="U38" i="27"/>
  <c r="Z114" i="27"/>
  <c r="V114" i="27"/>
  <c r="AA114" i="27"/>
  <c r="U114" i="27"/>
  <c r="AB114" i="27"/>
  <c r="T114" i="27"/>
  <c r="X114" i="27"/>
  <c r="W114" i="27"/>
  <c r="Y114" i="27"/>
  <c r="Y49" i="27"/>
  <c r="U49" i="27"/>
  <c r="AA49" i="27"/>
  <c r="V49" i="27"/>
  <c r="Z49" i="27"/>
  <c r="X49" i="27"/>
  <c r="W49" i="27"/>
  <c r="AB49" i="27"/>
  <c r="T49" i="27"/>
  <c r="Y25" i="27"/>
  <c r="U25" i="27"/>
  <c r="X25" i="27"/>
  <c r="AB25" i="27"/>
  <c r="V25" i="27"/>
  <c r="AA25" i="27"/>
  <c r="T25" i="27"/>
  <c r="Z25" i="27"/>
  <c r="W25" i="27"/>
  <c r="AB26" i="27"/>
  <c r="X26" i="27"/>
  <c r="T26" i="27"/>
  <c r="Z26" i="27"/>
  <c r="U26" i="27"/>
  <c r="AA26" i="27"/>
  <c r="Y26" i="27"/>
  <c r="W26" i="27"/>
  <c r="V26" i="27"/>
  <c r="AA105" i="27"/>
  <c r="W105" i="27"/>
  <c r="AB105" i="27"/>
  <c r="V105" i="27"/>
  <c r="X105" i="27"/>
  <c r="T105" i="27"/>
  <c r="Z105" i="27"/>
  <c r="U105" i="27"/>
  <c r="Y105" i="27"/>
  <c r="Z32" i="27"/>
  <c r="V32" i="27"/>
  <c r="Y32" i="27"/>
  <c r="T32" i="27"/>
  <c r="W32" i="27"/>
  <c r="AB32" i="27"/>
  <c r="U32" i="27"/>
  <c r="AA32" i="27"/>
  <c r="X32" i="27"/>
  <c r="AB80" i="27"/>
  <c r="X80" i="27"/>
  <c r="T80" i="27"/>
  <c r="W80" i="27"/>
  <c r="AA80" i="27"/>
  <c r="U80" i="27"/>
  <c r="Z80" i="27"/>
  <c r="Y80" i="27"/>
  <c r="V80" i="27"/>
  <c r="Z56" i="27"/>
  <c r="V56" i="27"/>
  <c r="AB56" i="27"/>
  <c r="W56" i="27"/>
  <c r="AA56" i="27"/>
  <c r="U56" i="27"/>
  <c r="X56" i="27"/>
  <c r="T56" i="27"/>
  <c r="Y56" i="27"/>
  <c r="Z28" i="27"/>
  <c r="V28" i="27"/>
  <c r="X28" i="27"/>
  <c r="W28" i="27"/>
  <c r="AB28" i="27"/>
  <c r="U28" i="27"/>
  <c r="AA28" i="27"/>
  <c r="T28" i="27"/>
  <c r="Y28" i="27"/>
  <c r="AB18" i="27"/>
  <c r="X18" i="27"/>
  <c r="T18" i="27"/>
  <c r="W18" i="27"/>
  <c r="AA18" i="27"/>
  <c r="U18" i="27"/>
  <c r="Z18" i="27"/>
  <c r="Y18" i="27"/>
  <c r="V18" i="27"/>
  <c r="Y75" i="27"/>
  <c r="U75" i="27"/>
  <c r="AA75" i="27"/>
  <c r="V75" i="27"/>
  <c r="AB75" i="27"/>
  <c r="T75" i="27"/>
  <c r="Z75" i="27"/>
  <c r="X75" i="27"/>
  <c r="W75" i="27"/>
  <c r="Z82" i="27"/>
  <c r="V82" i="27"/>
  <c r="AA82" i="27"/>
  <c r="U82" i="27"/>
  <c r="X82" i="27"/>
  <c r="AB82" i="27"/>
  <c r="W82" i="27"/>
  <c r="T82" i="27"/>
  <c r="Y82" i="27"/>
  <c r="AB22" i="27"/>
  <c r="X22" i="27"/>
  <c r="T22" i="27"/>
  <c r="Y22" i="27"/>
  <c r="AA22" i="27"/>
  <c r="U22" i="27"/>
  <c r="Z22" i="27"/>
  <c r="W22" i="27"/>
  <c r="V22" i="27"/>
  <c r="Z58" i="27"/>
  <c r="X58" i="27"/>
  <c r="T58" i="27"/>
  <c r="AA58" i="27"/>
  <c r="U58" i="27"/>
  <c r="Y58" i="27"/>
  <c r="AB58" i="27"/>
  <c r="W58" i="27"/>
  <c r="V58" i="27"/>
  <c r="Z98" i="27"/>
  <c r="V98" i="27"/>
  <c r="AA98" i="27"/>
  <c r="U98" i="27"/>
  <c r="W98" i="27"/>
  <c r="Y98" i="27"/>
  <c r="AB98" i="27"/>
  <c r="X98" i="27"/>
  <c r="T98" i="27"/>
  <c r="Z86" i="27"/>
  <c r="V86" i="27"/>
  <c r="AB86" i="27"/>
  <c r="W86" i="27"/>
  <c r="X86" i="27"/>
  <c r="T86" i="27"/>
  <c r="Y86" i="27"/>
  <c r="U86" i="27"/>
  <c r="AA86" i="27"/>
  <c r="Y59" i="27"/>
  <c r="U59" i="27"/>
  <c r="Z59" i="27"/>
  <c r="T59" i="27"/>
  <c r="X59" i="27"/>
  <c r="W59" i="27"/>
  <c r="AB59" i="27"/>
  <c r="AA59" i="27"/>
  <c r="V59" i="27"/>
  <c r="Z102" i="27"/>
  <c r="V102" i="27"/>
  <c r="AB102" i="27"/>
  <c r="W102" i="27"/>
  <c r="U102" i="27"/>
  <c r="AA102" i="27"/>
  <c r="T102" i="27"/>
  <c r="X102" i="27"/>
  <c r="Y102" i="27"/>
  <c r="Y71" i="27"/>
  <c r="U71" i="27"/>
  <c r="Z71" i="27"/>
  <c r="T71" i="27"/>
  <c r="AB71" i="27"/>
  <c r="V71" i="27"/>
  <c r="X71" i="27"/>
  <c r="W71" i="27"/>
  <c r="AA71" i="27"/>
  <c r="AA101" i="27"/>
  <c r="W101" i="27"/>
  <c r="Z101" i="27"/>
  <c r="U101" i="27"/>
  <c r="X101" i="27"/>
  <c r="AB101" i="27"/>
  <c r="Y101" i="27"/>
  <c r="V101" i="27"/>
  <c r="T101" i="27"/>
  <c r="AB46" i="27"/>
  <c r="X46" i="27"/>
  <c r="T46" i="27"/>
  <c r="AA46" i="27"/>
  <c r="V46" i="27"/>
  <c r="Y46" i="27"/>
  <c r="W46" i="27"/>
  <c r="U46" i="27"/>
  <c r="Z46" i="27"/>
  <c r="Y83" i="27"/>
  <c r="U83" i="27"/>
  <c r="AB83" i="27"/>
  <c r="W83" i="27"/>
  <c r="V83" i="27"/>
  <c r="AA83" i="27"/>
  <c r="Z83" i="27"/>
  <c r="X83" i="27"/>
  <c r="T83" i="27"/>
  <c r="Y107" i="27"/>
  <c r="U107" i="27"/>
  <c r="Z107" i="27"/>
  <c r="T107" i="27"/>
  <c r="AA107" i="27"/>
  <c r="V107" i="27"/>
  <c r="AB107" i="27"/>
  <c r="X107" i="27"/>
  <c r="W107" i="27"/>
  <c r="Z110" i="27"/>
  <c r="V110" i="27"/>
  <c r="Y110" i="27"/>
  <c r="T110" i="27"/>
  <c r="AB110" i="27"/>
  <c r="U110" i="27"/>
  <c r="W110" i="27"/>
  <c r="X110" i="27"/>
  <c r="AA110" i="27"/>
  <c r="BP52" i="29"/>
  <c r="BE52" i="29"/>
  <c r="BG52" i="29"/>
  <c r="AA52" i="29"/>
  <c r="BM52" i="29"/>
  <c r="AP52" i="29"/>
  <c r="Y52" i="29"/>
  <c r="X52" i="29"/>
  <c r="V52" i="29"/>
  <c r="BR52" i="29"/>
  <c r="BI52" i="29"/>
  <c r="BB52" i="29"/>
  <c r="BD52" i="29"/>
  <c r="AX52" i="29"/>
  <c r="T52" i="29"/>
  <c r="BH52" i="29"/>
  <c r="BN52" i="29"/>
  <c r="BA52" i="29"/>
  <c r="AW52" i="29"/>
  <c r="AS52" i="29"/>
  <c r="Z52" i="29"/>
  <c r="AV52" i="29"/>
  <c r="AQ52" i="29"/>
  <c r="BT52" i="29"/>
  <c r="BC52" i="29"/>
  <c r="AT52" i="29"/>
  <c r="BQ52" i="29"/>
  <c r="BF52" i="29"/>
  <c r="BO52" i="29"/>
  <c r="AR52" i="29"/>
  <c r="AB52" i="29"/>
  <c r="W52" i="29"/>
  <c r="BS52" i="29"/>
  <c r="BL52" i="29"/>
  <c r="U52" i="29"/>
  <c r="AU52" i="29"/>
  <c r="BS91" i="29"/>
  <c r="BF91" i="29"/>
  <c r="BO91" i="29"/>
  <c r="AR91" i="29"/>
  <c r="BE91" i="29"/>
  <c r="AS91" i="29"/>
  <c r="BT91" i="29"/>
  <c r="U91" i="29"/>
  <c r="AX91" i="29"/>
  <c r="BQ91" i="29"/>
  <c r="BA91" i="29"/>
  <c r="AB91" i="29"/>
  <c r="AP91" i="29"/>
  <c r="V91" i="29"/>
  <c r="BD91" i="29"/>
  <c r="BR91" i="29"/>
  <c r="BP91" i="29"/>
  <c r="BI91" i="29"/>
  <c r="X91" i="29"/>
  <c r="BL91" i="29"/>
  <c r="BH91" i="29"/>
  <c r="AV91" i="29"/>
  <c r="BB91" i="29"/>
  <c r="T91" i="29"/>
  <c r="AQ91" i="29"/>
  <c r="BG91" i="29"/>
  <c r="AU91" i="29"/>
  <c r="Z91" i="29"/>
  <c r="BN91" i="29"/>
  <c r="AT91" i="29"/>
  <c r="BM91" i="29"/>
  <c r="AA91" i="29"/>
  <c r="BC91" i="29"/>
  <c r="AW91" i="29"/>
  <c r="Y91" i="29"/>
  <c r="W91" i="29"/>
  <c r="BN97" i="29"/>
  <c r="BP97" i="29"/>
  <c r="BT97" i="29"/>
  <c r="AW97" i="29"/>
  <c r="BI97" i="29"/>
  <c r="BG97" i="29"/>
  <c r="U97" i="29"/>
  <c r="T97" i="29"/>
  <c r="AX97" i="29"/>
  <c r="BQ97" i="29"/>
  <c r="BH97" i="29"/>
  <c r="BE97" i="29"/>
  <c r="AU97" i="29"/>
  <c r="AS97" i="29"/>
  <c r="Y97" i="29"/>
  <c r="AB97" i="29"/>
  <c r="BS97" i="29"/>
  <c r="BF97" i="29"/>
  <c r="Z97" i="29"/>
  <c r="BM97" i="29"/>
  <c r="BC97" i="29"/>
  <c r="X97" i="29"/>
  <c r="BR97" i="29"/>
  <c r="BA97" i="29"/>
  <c r="AT97" i="29"/>
  <c r="AV97" i="29"/>
  <c r="BL97" i="29"/>
  <c r="AR97" i="29"/>
  <c r="AA97" i="29"/>
  <c r="W97" i="29"/>
  <c r="BO97" i="29"/>
  <c r="AQ97" i="29"/>
  <c r="BD97" i="29"/>
  <c r="BB97" i="29"/>
  <c r="V97" i="29"/>
  <c r="AP97" i="29"/>
  <c r="BP104" i="29"/>
  <c r="BR104" i="29"/>
  <c r="BA104" i="29"/>
  <c r="BF104" i="29"/>
  <c r="W104" i="29"/>
  <c r="AS104" i="29"/>
  <c r="AB104" i="29"/>
  <c r="U104" i="29"/>
  <c r="T104" i="29"/>
  <c r="BO104" i="29"/>
  <c r="BS104" i="29"/>
  <c r="AR104" i="29"/>
  <c r="AV104" i="29"/>
  <c r="V104" i="29"/>
  <c r="AP104" i="29"/>
  <c r="BT104" i="29"/>
  <c r="BM104" i="29"/>
  <c r="BG104" i="29"/>
  <c r="AA104" i="29"/>
  <c r="BH104" i="29"/>
  <c r="AQ104" i="29"/>
  <c r="Y104" i="29"/>
  <c r="BI104" i="29"/>
  <c r="BN104" i="29"/>
  <c r="Z104" i="29"/>
  <c r="BE104" i="29"/>
  <c r="BC104" i="29"/>
  <c r="BD104" i="29"/>
  <c r="BB104" i="29"/>
  <c r="AX104" i="29"/>
  <c r="AW104" i="29"/>
  <c r="X104" i="29"/>
  <c r="BL104" i="29"/>
  <c r="AU104" i="29"/>
  <c r="BQ104" i="29"/>
  <c r="AT104" i="29"/>
  <c r="BL57" i="29"/>
  <c r="BS57" i="29"/>
  <c r="BD57" i="29"/>
  <c r="AW57" i="29"/>
  <c r="BR57" i="29"/>
  <c r="AP57" i="29"/>
  <c r="X57" i="29"/>
  <c r="W57" i="29"/>
  <c r="U57" i="29"/>
  <c r="Y57" i="29"/>
  <c r="BT57" i="29"/>
  <c r="BH57" i="29"/>
  <c r="AR57" i="29"/>
  <c r="BB57" i="29"/>
  <c r="AS57" i="29"/>
  <c r="BC57" i="29"/>
  <c r="AT57" i="29"/>
  <c r="BN57" i="29"/>
  <c r="BO57" i="29"/>
  <c r="V57" i="29"/>
  <c r="BF57" i="29"/>
  <c r="AQ57" i="29"/>
  <c r="AA57" i="29"/>
  <c r="BE57" i="29"/>
  <c r="AV57" i="29"/>
  <c r="BA57" i="29"/>
  <c r="BQ57" i="29"/>
  <c r="BI57" i="29"/>
  <c r="AB57" i="29"/>
  <c r="AU57" i="29"/>
  <c r="BP57" i="29"/>
  <c r="BG57" i="29"/>
  <c r="AX57" i="29"/>
  <c r="T57" i="29"/>
  <c r="BM57" i="29"/>
  <c r="Z57" i="29"/>
  <c r="BS16" i="29"/>
  <c r="BA16" i="29"/>
  <c r="AW16" i="29"/>
  <c r="BR16" i="29"/>
  <c r="BL16" i="29"/>
  <c r="Y16" i="29"/>
  <c r="AQ16" i="29"/>
  <c r="AP16" i="29"/>
  <c r="BC16" i="29"/>
  <c r="BO16" i="29"/>
  <c r="BP16" i="29"/>
  <c r="AR16" i="29"/>
  <c r="BH16" i="29"/>
  <c r="BD16" i="29"/>
  <c r="T16" i="29"/>
  <c r="X16" i="29"/>
  <c r="AB16" i="29"/>
  <c r="AU16" i="29"/>
  <c r="BN16" i="29"/>
  <c r="BB16" i="29"/>
  <c r="BM16" i="29"/>
  <c r="V16" i="29"/>
  <c r="BF16" i="29"/>
  <c r="AS16" i="29"/>
  <c r="AV16" i="29"/>
  <c r="BT16" i="29"/>
  <c r="BI16" i="29"/>
  <c r="BQ16" i="29"/>
  <c r="Z16" i="29"/>
  <c r="BE16" i="29"/>
  <c r="AT16" i="29"/>
  <c r="U16" i="29"/>
  <c r="AA16" i="29"/>
  <c r="BG16" i="29"/>
  <c r="W16" i="29"/>
  <c r="AX16" i="29"/>
  <c r="BP112" i="29"/>
  <c r="BN112" i="29"/>
  <c r="BA112" i="29"/>
  <c r="AW112" i="29"/>
  <c r="BO112" i="29"/>
  <c r="T112" i="29"/>
  <c r="AX112" i="29"/>
  <c r="AT112" i="29"/>
  <c r="X112" i="29"/>
  <c r="BT112" i="29"/>
  <c r="BS112" i="29"/>
  <c r="BD112" i="29"/>
  <c r="W112" i="29"/>
  <c r="AV112" i="29"/>
  <c r="U112" i="29"/>
  <c r="AQ112" i="29"/>
  <c r="BL112" i="29"/>
  <c r="BI112" i="29"/>
  <c r="BF112" i="29"/>
  <c r="BG112" i="29"/>
  <c r="AU112" i="29"/>
  <c r="BC112" i="29"/>
  <c r="AP112" i="29"/>
  <c r="BE112" i="29"/>
  <c r="AS112" i="29"/>
  <c r="Z112" i="29"/>
  <c r="BM112" i="29"/>
  <c r="Y112" i="29"/>
  <c r="BB112" i="29"/>
  <c r="BQ112" i="29"/>
  <c r="AR112" i="29"/>
  <c r="BH112" i="29"/>
  <c r="V112" i="29"/>
  <c r="AA112" i="29"/>
  <c r="AB112" i="29"/>
  <c r="BR112" i="29"/>
  <c r="BB23" i="29"/>
  <c r="BG23" i="29"/>
  <c r="AB23" i="29"/>
  <c r="BI23" i="29"/>
  <c r="BO23" i="29"/>
  <c r="Z23" i="29"/>
  <c r="BE23" i="29"/>
  <c r="BS23" i="29"/>
  <c r="V23" i="29"/>
  <c r="BQ23" i="29"/>
  <c r="BP23" i="29"/>
  <c r="BA23" i="29"/>
  <c r="X23" i="29"/>
  <c r="BC23" i="29"/>
  <c r="BH23" i="29"/>
  <c r="U23" i="29"/>
  <c r="AV23" i="29"/>
  <c r="BD23" i="29"/>
  <c r="BM23" i="29"/>
  <c r="AW23" i="29"/>
  <c r="AU23" i="29"/>
  <c r="AS23" i="29"/>
  <c r="AX23" i="29"/>
  <c r="BF23" i="29"/>
  <c r="AR23" i="29"/>
  <c r="AP23" i="29"/>
  <c r="Y23" i="29"/>
  <c r="AA23" i="29"/>
  <c r="BT23" i="29"/>
  <c r="T23" i="29"/>
  <c r="BR23" i="29"/>
  <c r="AQ23" i="29"/>
  <c r="BL23" i="29"/>
  <c r="AT23" i="29"/>
  <c r="W23" i="29"/>
  <c r="BN23" i="29"/>
  <c r="BT84" i="29"/>
  <c r="BN84" i="29"/>
  <c r="BA84" i="29"/>
  <c r="BH84" i="29"/>
  <c r="AA84" i="29"/>
  <c r="AQ84" i="29"/>
  <c r="U84" i="29"/>
  <c r="Y84" i="29"/>
  <c r="X84" i="29"/>
  <c r="BS84" i="29"/>
  <c r="BO84" i="29"/>
  <c r="AW84" i="29"/>
  <c r="AS84" i="29"/>
  <c r="BD84" i="29"/>
  <c r="BR84" i="29"/>
  <c r="V84" i="29"/>
  <c r="BM84" i="29"/>
  <c r="BF84" i="29"/>
  <c r="AR84" i="29"/>
  <c r="BG84" i="29"/>
  <c r="AV84" i="29"/>
  <c r="AX84" i="29"/>
  <c r="BP84" i="29"/>
  <c r="BI84" i="29"/>
  <c r="BQ84" i="29"/>
  <c r="W84" i="29"/>
  <c r="AT84" i="29"/>
  <c r="AP84" i="29"/>
  <c r="AU84" i="29"/>
  <c r="BE84" i="29"/>
  <c r="T84" i="29"/>
  <c r="BB84" i="29"/>
  <c r="AB84" i="29"/>
  <c r="BL84" i="29"/>
  <c r="BC84" i="29"/>
  <c r="Z84" i="29"/>
  <c r="BQ96" i="29"/>
  <c r="BI96" i="29"/>
  <c r="BD96" i="29"/>
  <c r="AA96" i="29"/>
  <c r="BC96" i="29"/>
  <c r="AQ96" i="29"/>
  <c r="AP96" i="29"/>
  <c r="V96" i="29"/>
  <c r="U96" i="29"/>
  <c r="BT96" i="29"/>
  <c r="BN96" i="29"/>
  <c r="BE96" i="29"/>
  <c r="BG96" i="29"/>
  <c r="W96" i="29"/>
  <c r="AV96" i="29"/>
  <c r="Y96" i="29"/>
  <c r="X96" i="29"/>
  <c r="BF96" i="29"/>
  <c r="BP96" i="29"/>
  <c r="BS96" i="29"/>
  <c r="BA96" i="29"/>
  <c r="AW96" i="29"/>
  <c r="BH96" i="29"/>
  <c r="AU96" i="29"/>
  <c r="T96" i="29"/>
  <c r="AX96" i="29"/>
  <c r="AT96" i="29"/>
  <c r="BL96" i="29"/>
  <c r="AS96" i="29"/>
  <c r="Z96" i="29"/>
  <c r="BO96" i="29"/>
  <c r="BB96" i="29"/>
  <c r="BM96" i="29"/>
  <c r="AR96" i="29"/>
  <c r="BR96" i="29"/>
  <c r="AB96" i="29"/>
  <c r="BS73" i="29"/>
  <c r="BH73" i="29"/>
  <c r="BC73" i="29"/>
  <c r="AW73" i="29"/>
  <c r="BF73" i="29"/>
  <c r="AS73" i="29"/>
  <c r="BT73" i="29"/>
  <c r="BN73" i="29"/>
  <c r="BD73" i="29"/>
  <c r="BQ73" i="29"/>
  <c r="AR73" i="29"/>
  <c r="AU73" i="29"/>
  <c r="X73" i="29"/>
  <c r="AB73" i="29"/>
  <c r="U73" i="29"/>
  <c r="BP73" i="29"/>
  <c r="BM73" i="29"/>
  <c r="BR73" i="29"/>
  <c r="BG73" i="29"/>
  <c r="BL73" i="29"/>
  <c r="Z73" i="29"/>
  <c r="BB73" i="29"/>
  <c r="AX73" i="29"/>
  <c r="T73" i="29"/>
  <c r="BO73" i="29"/>
  <c r="V73" i="29"/>
  <c r="AV73" i="29"/>
  <c r="AA73" i="29"/>
  <c r="AP73" i="29"/>
  <c r="AT73" i="29"/>
  <c r="BE73" i="29"/>
  <c r="Y73" i="29"/>
  <c r="BI73" i="29"/>
  <c r="AQ73" i="29"/>
  <c r="BA73" i="29"/>
  <c r="W73" i="29"/>
  <c r="BR72" i="29"/>
  <c r="BP72" i="29"/>
  <c r="BA72" i="29"/>
  <c r="BC72" i="29"/>
  <c r="W72" i="29"/>
  <c r="BD72" i="29"/>
  <c r="V72" i="29"/>
  <c r="U72" i="29"/>
  <c r="Y72" i="29"/>
  <c r="BM72" i="29"/>
  <c r="BQ72" i="29"/>
  <c r="AR72" i="29"/>
  <c r="AS72" i="29"/>
  <c r="BL72" i="29"/>
  <c r="AX72" i="29"/>
  <c r="X72" i="29"/>
  <c r="BO72" i="29"/>
  <c r="BG72" i="29"/>
  <c r="AA72" i="29"/>
  <c r="BT72" i="29"/>
  <c r="AQ72" i="29"/>
  <c r="AP72" i="29"/>
  <c r="BI72" i="29"/>
  <c r="BF72" i="29"/>
  <c r="Z72" i="29"/>
  <c r="BE72" i="29"/>
  <c r="AV72" i="29"/>
  <c r="BH72" i="29"/>
  <c r="BN72" i="29"/>
  <c r="BB72" i="29"/>
  <c r="AT72" i="29"/>
  <c r="T72" i="29"/>
  <c r="BS72" i="29"/>
  <c r="AW72" i="29"/>
  <c r="AB72" i="29"/>
  <c r="AU72" i="29"/>
  <c r="BT37" i="29"/>
  <c r="BN37" i="29"/>
  <c r="BR37" i="29"/>
  <c r="AR37" i="29"/>
  <c r="AU37" i="29"/>
  <c r="BA37" i="29"/>
  <c r="W37" i="29"/>
  <c r="U37" i="29"/>
  <c r="T37" i="29"/>
  <c r="BS37" i="29"/>
  <c r="BI37" i="29"/>
  <c r="V37" i="29"/>
  <c r="BF37" i="29"/>
  <c r="BO37" i="29"/>
  <c r="AS37" i="29"/>
  <c r="X37" i="29"/>
  <c r="BH37" i="29"/>
  <c r="BD37" i="29"/>
  <c r="Z37" i="29"/>
  <c r="AV37" i="29"/>
  <c r="AA37" i="29"/>
  <c r="AQ37" i="29"/>
  <c r="BM37" i="29"/>
  <c r="BE37" i="29"/>
  <c r="AX37" i="29"/>
  <c r="BG37" i="29"/>
  <c r="BP37" i="29"/>
  <c r="BC37" i="29"/>
  <c r="AP37" i="29"/>
  <c r="AB37" i="29"/>
  <c r="Y37" i="29"/>
  <c r="BL37" i="29"/>
  <c r="AW37" i="29"/>
  <c r="BQ37" i="29"/>
  <c r="AT37" i="29"/>
  <c r="BB37" i="29"/>
  <c r="BR109" i="29"/>
  <c r="BP109" i="29"/>
  <c r="AV109" i="29"/>
  <c r="AW109" i="29"/>
  <c r="BS109" i="29"/>
  <c r="Y109" i="29"/>
  <c r="AS109" i="29"/>
  <c r="BI109" i="29"/>
  <c r="BG109" i="29"/>
  <c r="BO109" i="29"/>
  <c r="BM109" i="29"/>
  <c r="Z109" i="29"/>
  <c r="AP109" i="29"/>
  <c r="AA109" i="29"/>
  <c r="W109" i="29"/>
  <c r="U109" i="29"/>
  <c r="BL109" i="29"/>
  <c r="BC109" i="29"/>
  <c r="AU109" i="29"/>
  <c r="T109" i="29"/>
  <c r="AT109" i="29"/>
  <c r="BH109" i="29"/>
  <c r="AR109" i="29"/>
  <c r="BA109" i="29"/>
  <c r="X109" i="29"/>
  <c r="AB109" i="29"/>
  <c r="BN109" i="29"/>
  <c r="BD109" i="29"/>
  <c r="V109" i="29"/>
  <c r="AQ109" i="29"/>
  <c r="AX109" i="29"/>
  <c r="BT109" i="29"/>
  <c r="BE109" i="29"/>
  <c r="BF109" i="29"/>
  <c r="BB109" i="29"/>
  <c r="BQ109" i="29"/>
  <c r="BS64" i="29"/>
  <c r="BE64" i="29"/>
  <c r="AW64" i="29"/>
  <c r="BQ64" i="29"/>
  <c r="BH64" i="29"/>
  <c r="BG64" i="29"/>
  <c r="BD64" i="29"/>
  <c r="V64" i="29"/>
  <c r="U64" i="29"/>
  <c r="BO64" i="29"/>
  <c r="BF64" i="29"/>
  <c r="BC64" i="29"/>
  <c r="Y64" i="29"/>
  <c r="X64" i="29"/>
  <c r="BT64" i="29"/>
  <c r="BN64" i="29"/>
  <c r="BL64" i="29"/>
  <c r="AS64" i="29"/>
  <c r="AV64" i="29"/>
  <c r="AB64" i="29"/>
  <c r="BM64" i="29"/>
  <c r="AR64" i="29"/>
  <c r="BP64" i="29"/>
  <c r="AQ64" i="29"/>
  <c r="BB64" i="29"/>
  <c r="BI64" i="29"/>
  <c r="AT64" i="29"/>
  <c r="AU64" i="29"/>
  <c r="BA64" i="29"/>
  <c r="T64" i="29"/>
  <c r="Z64" i="29"/>
  <c r="AX64" i="29"/>
  <c r="BR64" i="29"/>
  <c r="AP64" i="29"/>
  <c r="AA64" i="29"/>
  <c r="W64" i="29"/>
  <c r="BP39" i="29"/>
  <c r="BB39" i="29"/>
  <c r="BA39" i="29"/>
  <c r="X39" i="29"/>
  <c r="BT39" i="29"/>
  <c r="BN39" i="29"/>
  <c r="AR39" i="29"/>
  <c r="AU39" i="29"/>
  <c r="AV39" i="29"/>
  <c r="Z39" i="29"/>
  <c r="Y39" i="29"/>
  <c r="BR39" i="29"/>
  <c r="BL39" i="29"/>
  <c r="BQ39" i="29"/>
  <c r="AB39" i="29"/>
  <c r="AP39" i="29"/>
  <c r="BM39" i="29"/>
  <c r="U39" i="29"/>
  <c r="BC39" i="29"/>
  <c r="AX39" i="29"/>
  <c r="BO39" i="29"/>
  <c r="T39" i="29"/>
  <c r="BI39" i="29"/>
  <c r="AQ39" i="29"/>
  <c r="BF39" i="29"/>
  <c r="BH39" i="29"/>
  <c r="AT39" i="29"/>
  <c r="W39" i="29"/>
  <c r="BS39" i="29"/>
  <c r="V39" i="29"/>
  <c r="BE39" i="29"/>
  <c r="AA39" i="29"/>
  <c r="BG39" i="29"/>
  <c r="BD39" i="29"/>
  <c r="AW39" i="29"/>
  <c r="AS39" i="29"/>
  <c r="BL108" i="29"/>
  <c r="BM108" i="29"/>
  <c r="BH108" i="29"/>
  <c r="AW108" i="29"/>
  <c r="BO108" i="29"/>
  <c r="AP108" i="29"/>
  <c r="AB108" i="29"/>
  <c r="AU108" i="29"/>
  <c r="Y108" i="29"/>
  <c r="BS108" i="29"/>
  <c r="BI108" i="29"/>
  <c r="BC108" i="29"/>
  <c r="AR108" i="29"/>
  <c r="BD108" i="29"/>
  <c r="X108" i="29"/>
  <c r="V108" i="29"/>
  <c r="Z108" i="29"/>
  <c r="T108" i="29"/>
  <c r="BN108" i="29"/>
  <c r="BQ108" i="29"/>
  <c r="AS108" i="29"/>
  <c r="BB108" i="29"/>
  <c r="BT108" i="29"/>
  <c r="BE108" i="29"/>
  <c r="AA108" i="29"/>
  <c r="BG108" i="29"/>
  <c r="U108" i="29"/>
  <c r="BA108" i="29"/>
  <c r="AX108" i="29"/>
  <c r="BP108" i="29"/>
  <c r="W108" i="29"/>
  <c r="AT108" i="29"/>
  <c r="AQ108" i="29"/>
  <c r="AV108" i="29"/>
  <c r="BR108" i="29"/>
  <c r="BF108" i="29"/>
  <c r="BO43" i="29"/>
  <c r="BQ43" i="29"/>
  <c r="AW43" i="29"/>
  <c r="T43" i="29"/>
  <c r="AP43" i="29"/>
  <c r="V43" i="29"/>
  <c r="Z43" i="29"/>
  <c r="AT43" i="29"/>
  <c r="W43" i="29"/>
  <c r="BL43" i="29"/>
  <c r="BS43" i="29"/>
  <c r="AB43" i="29"/>
  <c r="AU43" i="29"/>
  <c r="BM43" i="29"/>
  <c r="BD43" i="29"/>
  <c r="AS43" i="29"/>
  <c r="BT43" i="29"/>
  <c r="BF43" i="29"/>
  <c r="BC43" i="29"/>
  <c r="BR43" i="29"/>
  <c r="AQ43" i="29"/>
  <c r="AX43" i="29"/>
  <c r="Y43" i="29"/>
  <c r="BB43" i="29"/>
  <c r="BG43" i="29"/>
  <c r="U43" i="29"/>
  <c r="BP43" i="29"/>
  <c r="AR43" i="29"/>
  <c r="AA43" i="29"/>
  <c r="BA43" i="29"/>
  <c r="BN43" i="29"/>
  <c r="BE43" i="29"/>
  <c r="BH43" i="29"/>
  <c r="AV43" i="29"/>
  <c r="X43" i="29"/>
  <c r="BI43" i="29"/>
  <c r="BN36" i="29"/>
  <c r="BE36" i="29"/>
  <c r="BG36" i="29"/>
  <c r="AA36" i="29"/>
  <c r="AS36" i="29"/>
  <c r="AP36" i="29"/>
  <c r="AV36" i="29"/>
  <c r="BC36" i="29"/>
  <c r="AQ36" i="29"/>
  <c r="BS36" i="29"/>
  <c r="BP36" i="29"/>
  <c r="AR36" i="29"/>
  <c r="BL36" i="29"/>
  <c r="U36" i="29"/>
  <c r="T36" i="29"/>
  <c r="AB36" i="29"/>
  <c r="BI36" i="29"/>
  <c r="BB36" i="29"/>
  <c r="BQ36" i="29"/>
  <c r="AX36" i="29"/>
  <c r="AU36" i="29"/>
  <c r="X36" i="29"/>
  <c r="BA36" i="29"/>
  <c r="BF36" i="29"/>
  <c r="Y36" i="29"/>
  <c r="BT36" i="29"/>
  <c r="BD36" i="29"/>
  <c r="AT36" i="29"/>
  <c r="AW36" i="29"/>
  <c r="BO36" i="29"/>
  <c r="W36" i="29"/>
  <c r="V36" i="29"/>
  <c r="Z36" i="29"/>
  <c r="BH36" i="29"/>
  <c r="BR36" i="29"/>
  <c r="BM36" i="29"/>
  <c r="BP103" i="29"/>
  <c r="BR103" i="29"/>
  <c r="BS103" i="29"/>
  <c r="BO103" i="29"/>
  <c r="AW103" i="29"/>
  <c r="T103" i="29"/>
  <c r="BD103" i="29"/>
  <c r="AS103" i="29"/>
  <c r="Y103" i="29"/>
  <c r="AT103" i="29"/>
  <c r="BN103" i="29"/>
  <c r="BF103" i="29"/>
  <c r="BA103" i="29"/>
  <c r="BC103" i="29"/>
  <c r="AX103" i="29"/>
  <c r="AQ103" i="29"/>
  <c r="AA103" i="29"/>
  <c r="BT103" i="29"/>
  <c r="BB103" i="29"/>
  <c r="AR103" i="29"/>
  <c r="AU103" i="29"/>
  <c r="BG103" i="29"/>
  <c r="W103" i="29"/>
  <c r="V103" i="29"/>
  <c r="BE103" i="29"/>
  <c r="AP103" i="29"/>
  <c r="BQ103" i="29"/>
  <c r="BH103" i="29"/>
  <c r="AV103" i="29"/>
  <c r="BI103" i="29"/>
  <c r="AB103" i="29"/>
  <c r="X103" i="29"/>
  <c r="BM103" i="29"/>
  <c r="Z103" i="29"/>
  <c r="BL103" i="29"/>
  <c r="U103" i="29"/>
  <c r="BT79" i="29"/>
  <c r="BM79" i="29"/>
  <c r="BS79" i="29"/>
  <c r="AW79" i="29"/>
  <c r="T79" i="29"/>
  <c r="BQ79" i="29"/>
  <c r="AT79" i="29"/>
  <c r="V79" i="29"/>
  <c r="BG79" i="29"/>
  <c r="BP79" i="29"/>
  <c r="BN79" i="29"/>
  <c r="BH79" i="29"/>
  <c r="AR79" i="29"/>
  <c r="BI79" i="29"/>
  <c r="BE79" i="29"/>
  <c r="W79" i="29"/>
  <c r="AQ79" i="29"/>
  <c r="AV79" i="29"/>
  <c r="BL79" i="29"/>
  <c r="BC79" i="29"/>
  <c r="AU79" i="29"/>
  <c r="AS79" i="29"/>
  <c r="AX79" i="29"/>
  <c r="BR79" i="29"/>
  <c r="BD79" i="29"/>
  <c r="AP79" i="29"/>
  <c r="AA79" i="29"/>
  <c r="Y79" i="29"/>
  <c r="AB79" i="29"/>
  <c r="Z79" i="29"/>
  <c r="X79" i="29"/>
  <c r="U79" i="29"/>
  <c r="BF79" i="29"/>
  <c r="BO79" i="29"/>
  <c r="BB79" i="29"/>
  <c r="BA79" i="29"/>
  <c r="BT85" i="29"/>
  <c r="BH85" i="29"/>
  <c r="BB85" i="29"/>
  <c r="AR85" i="29"/>
  <c r="AU85" i="29"/>
  <c r="BM85" i="29"/>
  <c r="W85" i="29"/>
  <c r="BI85" i="29"/>
  <c r="AX85" i="29"/>
  <c r="BO85" i="29"/>
  <c r="BD85" i="29"/>
  <c r="BP85" i="29"/>
  <c r="Z85" i="29"/>
  <c r="AP85" i="29"/>
  <c r="AV85" i="29"/>
  <c r="AS85" i="29"/>
  <c r="Y85" i="29"/>
  <c r="X85" i="29"/>
  <c r="BR85" i="29"/>
  <c r="BL85" i="29"/>
  <c r="V85" i="29"/>
  <c r="AT85" i="29"/>
  <c r="T85" i="29"/>
  <c r="BQ85" i="29"/>
  <c r="BF85" i="29"/>
  <c r="BA85" i="29"/>
  <c r="AA85" i="29"/>
  <c r="BS85" i="29"/>
  <c r="AQ85" i="29"/>
  <c r="AW85" i="29"/>
  <c r="U85" i="29"/>
  <c r="BC85" i="29"/>
  <c r="AB85" i="29"/>
  <c r="BN85" i="29"/>
  <c r="BG85" i="29"/>
  <c r="BE85" i="29"/>
  <c r="BE20" i="29"/>
  <c r="BG20" i="29"/>
  <c r="AA20" i="29"/>
  <c r="AS20" i="29"/>
  <c r="BA20" i="29"/>
  <c r="AW20" i="29"/>
  <c r="BH20" i="29"/>
  <c r="AV20" i="29"/>
  <c r="U20" i="29"/>
  <c r="T20" i="29"/>
  <c r="BL20" i="29"/>
  <c r="AB20" i="29"/>
  <c r="BO20" i="29"/>
  <c r="BN20" i="29"/>
  <c r="W20" i="29"/>
  <c r="BF20" i="29"/>
  <c r="AP20" i="29"/>
  <c r="AU20" i="29"/>
  <c r="AT20" i="29"/>
  <c r="AQ20" i="29"/>
  <c r="BI20" i="29"/>
  <c r="BM20" i="29"/>
  <c r="Z20" i="29"/>
  <c r="X20" i="29"/>
  <c r="BB20" i="29"/>
  <c r="BC20" i="29"/>
  <c r="Y20" i="29"/>
  <c r="V20" i="29"/>
  <c r="AR20" i="29"/>
  <c r="BQ20" i="29"/>
  <c r="BR20" i="29"/>
  <c r="BD20" i="29"/>
  <c r="BS20" i="29"/>
  <c r="BP20" i="29"/>
  <c r="AX20" i="29"/>
  <c r="BT20" i="29"/>
  <c r="BT51" i="29"/>
  <c r="BQ51" i="29"/>
  <c r="BS51" i="29"/>
  <c r="BL51" i="29"/>
  <c r="BB51" i="29"/>
  <c r="AW51" i="29"/>
  <c r="T51" i="29"/>
  <c r="AP51" i="29"/>
  <c r="Y51" i="29"/>
  <c r="W51" i="29"/>
  <c r="AA51" i="29"/>
  <c r="Z51" i="29"/>
  <c r="BM51" i="29"/>
  <c r="X51" i="29"/>
  <c r="BC51" i="29"/>
  <c r="BI51" i="29"/>
  <c r="AT51" i="29"/>
  <c r="U51" i="29"/>
  <c r="BP51" i="29"/>
  <c r="BE51" i="29"/>
  <c r="BG51" i="29"/>
  <c r="BA51" i="29"/>
  <c r="AX51" i="29"/>
  <c r="V51" i="29"/>
  <c r="AR51" i="29"/>
  <c r="AQ51" i="29"/>
  <c r="BD51" i="29"/>
  <c r="AB51" i="29"/>
  <c r="BR51" i="29"/>
  <c r="AS51" i="29"/>
  <c r="AV51" i="29"/>
  <c r="AU51" i="29"/>
  <c r="BO51" i="29"/>
  <c r="BF51" i="29"/>
  <c r="BN51" i="29"/>
  <c r="BH51" i="29"/>
  <c r="BR60" i="29"/>
  <c r="BM60" i="29"/>
  <c r="BQ60" i="29"/>
  <c r="AR60" i="29"/>
  <c r="BC60" i="29"/>
  <c r="AV60" i="29"/>
  <c r="X60" i="29"/>
  <c r="V60" i="29"/>
  <c r="U60" i="29"/>
  <c r="BN60" i="29"/>
  <c r="BI60" i="29"/>
  <c r="BO60" i="29"/>
  <c r="AA60" i="29"/>
  <c r="AS60" i="29"/>
  <c r="BH60" i="29"/>
  <c r="BF60" i="29"/>
  <c r="BB60" i="29"/>
  <c r="AQ60" i="29"/>
  <c r="BP60" i="29"/>
  <c r="BD60" i="29"/>
  <c r="BS60" i="29"/>
  <c r="AU60" i="29"/>
  <c r="Y60" i="29"/>
  <c r="BT60" i="29"/>
  <c r="AW60" i="29"/>
  <c r="BG60" i="29"/>
  <c r="AB60" i="29"/>
  <c r="T60" i="29"/>
  <c r="W60" i="29"/>
  <c r="AT60" i="29"/>
  <c r="BL60" i="29"/>
  <c r="Z60" i="29"/>
  <c r="BE60" i="29"/>
  <c r="AX60" i="29"/>
  <c r="AP60" i="29"/>
  <c r="BA60" i="29"/>
  <c r="BP35" i="29"/>
  <c r="BF35" i="29"/>
  <c r="AW35" i="29"/>
  <c r="T35" i="29"/>
  <c r="AV35" i="29"/>
  <c r="BG35" i="29"/>
  <c r="BC35" i="29"/>
  <c r="AT35" i="29"/>
  <c r="AS35" i="29"/>
  <c r="BT35" i="29"/>
  <c r="BB35" i="29"/>
  <c r="AB35" i="29"/>
  <c r="BA35" i="29"/>
  <c r="AQ35" i="29"/>
  <c r="W35" i="29"/>
  <c r="BI35" i="29"/>
  <c r="BL35" i="29"/>
  <c r="BS35" i="29"/>
  <c r="X35" i="29"/>
  <c r="AU35" i="29"/>
  <c r="Y35" i="29"/>
  <c r="BN35" i="29"/>
  <c r="Z35" i="29"/>
  <c r="BR35" i="29"/>
  <c r="BQ35" i="29"/>
  <c r="BO35" i="29"/>
  <c r="U35" i="29"/>
  <c r="BM35" i="29"/>
  <c r="BH35" i="29"/>
  <c r="AX35" i="29"/>
  <c r="BE35" i="29"/>
  <c r="AP35" i="29"/>
  <c r="AA35" i="29"/>
  <c r="V35" i="29"/>
  <c r="AR35" i="29"/>
  <c r="BD35" i="29"/>
  <c r="BP67" i="29"/>
  <c r="BM67" i="29"/>
  <c r="BI67" i="29"/>
  <c r="AB67" i="29"/>
  <c r="BD67" i="29"/>
  <c r="BA67" i="29"/>
  <c r="Y67" i="29"/>
  <c r="BC67" i="29"/>
  <c r="AS67" i="29"/>
  <c r="BL67" i="29"/>
  <c r="BB67" i="29"/>
  <c r="AR67" i="29"/>
  <c r="AV67" i="29"/>
  <c r="BH67" i="29"/>
  <c r="W67" i="29"/>
  <c r="Z67" i="29"/>
  <c r="BO67" i="29"/>
  <c r="BR67" i="29"/>
  <c r="X67" i="29"/>
  <c r="AU67" i="29"/>
  <c r="AQ67" i="29"/>
  <c r="AT67" i="29"/>
  <c r="U67" i="29"/>
  <c r="BS67" i="29"/>
  <c r="T67" i="29"/>
  <c r="BG67" i="29"/>
  <c r="BF67" i="29"/>
  <c r="BQ67" i="29"/>
  <c r="AX67" i="29"/>
  <c r="BE67" i="29"/>
  <c r="AP67" i="29"/>
  <c r="AA67" i="29"/>
  <c r="BN67" i="29"/>
  <c r="V67" i="29"/>
  <c r="BT67" i="29"/>
  <c r="AW67" i="29"/>
  <c r="BQ87" i="29"/>
  <c r="BB87" i="29"/>
  <c r="BC87" i="29"/>
  <c r="X87" i="29"/>
  <c r="AP87" i="29"/>
  <c r="Z87" i="29"/>
  <c r="BG87" i="29"/>
  <c r="BA87" i="29"/>
  <c r="V87" i="29"/>
  <c r="BR87" i="29"/>
  <c r="BM87" i="29"/>
  <c r="BL87" i="29"/>
  <c r="AW87" i="29"/>
  <c r="T87" i="29"/>
  <c r="BH87" i="29"/>
  <c r="U87" i="29"/>
  <c r="AS87" i="29"/>
  <c r="AV87" i="29"/>
  <c r="BT87" i="29"/>
  <c r="AR87" i="29"/>
  <c r="AX87" i="29"/>
  <c r="W87" i="29"/>
  <c r="BF87" i="29"/>
  <c r="AB87" i="29"/>
  <c r="BO87" i="29"/>
  <c r="BS87" i="29"/>
  <c r="BN87" i="29"/>
  <c r="BE87" i="29"/>
  <c r="BD87" i="29"/>
  <c r="AT87" i="29"/>
  <c r="AQ87" i="29"/>
  <c r="BI87" i="29"/>
  <c r="AU87" i="29"/>
  <c r="Y87" i="29"/>
  <c r="AA87" i="29"/>
  <c r="BP87" i="29"/>
  <c r="BL34" i="29"/>
  <c r="BM34" i="29"/>
  <c r="AW34" i="29"/>
  <c r="BT34" i="29"/>
  <c r="BS34" i="29"/>
  <c r="W34" i="29"/>
  <c r="AA34" i="29"/>
  <c r="Z34" i="29"/>
  <c r="X34" i="29"/>
  <c r="BR34" i="29"/>
  <c r="BG34" i="29"/>
  <c r="BI34" i="29"/>
  <c r="AR34" i="29"/>
  <c r="BB34" i="29"/>
  <c r="BA34" i="29"/>
  <c r="BP34" i="29"/>
  <c r="V34" i="29"/>
  <c r="T34" i="29"/>
  <c r="BC34" i="29"/>
  <c r="Y34" i="29"/>
  <c r="AQ34" i="29"/>
  <c r="BH34" i="29"/>
  <c r="BO34" i="29"/>
  <c r="U34" i="29"/>
  <c r="AB34" i="29"/>
  <c r="AU34" i="29"/>
  <c r="BN34" i="29"/>
  <c r="BD34" i="29"/>
  <c r="AS34" i="29"/>
  <c r="AX34" i="29"/>
  <c r="BF34" i="29"/>
  <c r="AP34" i="29"/>
  <c r="BQ34" i="29"/>
  <c r="AT34" i="29"/>
  <c r="AV34" i="29"/>
  <c r="BE34" i="29"/>
  <c r="BR63" i="29"/>
  <c r="BB63" i="29"/>
  <c r="AW63" i="29"/>
  <c r="T63" i="29"/>
  <c r="AP63" i="29"/>
  <c r="W63" i="29"/>
  <c r="AA63" i="29"/>
  <c r="AQ63" i="29"/>
  <c r="Y63" i="29"/>
  <c r="BT63" i="29"/>
  <c r="BM63" i="29"/>
  <c r="BN63" i="29"/>
  <c r="AR63" i="29"/>
  <c r="BO63" i="29"/>
  <c r="BH63" i="29"/>
  <c r="BS63" i="29"/>
  <c r="V63" i="29"/>
  <c r="Z63" i="29"/>
  <c r="BQ63" i="29"/>
  <c r="AB63" i="29"/>
  <c r="BG63" i="29"/>
  <c r="BA63" i="29"/>
  <c r="BF63" i="29"/>
  <c r="X63" i="29"/>
  <c r="AT63" i="29"/>
  <c r="AV63" i="29"/>
  <c r="BP63" i="29"/>
  <c r="BI63" i="29"/>
  <c r="BE63" i="29"/>
  <c r="BC63" i="29"/>
  <c r="U63" i="29"/>
  <c r="BD63" i="29"/>
  <c r="AU63" i="29"/>
  <c r="BL63" i="29"/>
  <c r="AS63" i="29"/>
  <c r="AX63" i="29"/>
  <c r="BR27" i="29"/>
  <c r="BQ27" i="29"/>
  <c r="AW27" i="29"/>
  <c r="T27" i="29"/>
  <c r="AU27" i="29"/>
  <c r="AA27" i="29"/>
  <c r="Z27" i="29"/>
  <c r="Y27" i="29"/>
  <c r="W27" i="29"/>
  <c r="BT27" i="29"/>
  <c r="BM27" i="29"/>
  <c r="BO27" i="29"/>
  <c r="AR27" i="29"/>
  <c r="BS27" i="29"/>
  <c r="AP27" i="29"/>
  <c r="V27" i="29"/>
  <c r="U27" i="29"/>
  <c r="BN27" i="29"/>
  <c r="BF27" i="29"/>
  <c r="AB27" i="29"/>
  <c r="BD27" i="29"/>
  <c r="BG27" i="29"/>
  <c r="BB27" i="29"/>
  <c r="X27" i="29"/>
  <c r="AQ27" i="29"/>
  <c r="AT27" i="29"/>
  <c r="BP27" i="29"/>
  <c r="BH27" i="29"/>
  <c r="BI27" i="29"/>
  <c r="AV27" i="29"/>
  <c r="BE27" i="29"/>
  <c r="AX27" i="29"/>
  <c r="BL27" i="29"/>
  <c r="AS27" i="29"/>
  <c r="BC27" i="29"/>
  <c r="BA27" i="29"/>
  <c r="BQ19" i="29"/>
  <c r="BP19" i="29"/>
  <c r="AW19" i="29"/>
  <c r="T19" i="29"/>
  <c r="AV19" i="29"/>
  <c r="BG19" i="29"/>
  <c r="BH19" i="29"/>
  <c r="BD19" i="29"/>
  <c r="BA19" i="29"/>
  <c r="BT19" i="29"/>
  <c r="AB19" i="29"/>
  <c r="BC19" i="29"/>
  <c r="AQ19" i="29"/>
  <c r="W19" i="29"/>
  <c r="V19" i="29"/>
  <c r="BM19" i="29"/>
  <c r="BN19" i="29"/>
  <c r="X19" i="29"/>
  <c r="AU19" i="29"/>
  <c r="Y19" i="29"/>
  <c r="BL19" i="29"/>
  <c r="AS19" i="29"/>
  <c r="BF19" i="29"/>
  <c r="BE19" i="29"/>
  <c r="BR19" i="29"/>
  <c r="AP19" i="29"/>
  <c r="BO19" i="29"/>
  <c r="AT19" i="29"/>
  <c r="U19" i="29"/>
  <c r="BI19" i="29"/>
  <c r="Z19" i="29"/>
  <c r="BS19" i="29"/>
  <c r="BB19" i="29"/>
  <c r="AR19" i="29"/>
  <c r="AX19" i="29"/>
  <c r="AA19" i="29"/>
  <c r="BL78" i="29"/>
  <c r="BC78" i="29"/>
  <c r="BE78" i="29"/>
  <c r="Y78" i="29"/>
  <c r="AS78" i="29"/>
  <c r="V78" i="29"/>
  <c r="T78" i="29"/>
  <c r="X78" i="29"/>
  <c r="AB78" i="29"/>
  <c r="BR78" i="29"/>
  <c r="BP78" i="29"/>
  <c r="BT78" i="29"/>
  <c r="AV78" i="29"/>
  <c r="U78" i="29"/>
  <c r="BB78" i="29"/>
  <c r="BH78" i="29"/>
  <c r="BO78" i="29"/>
  <c r="AX78" i="29"/>
  <c r="BN78" i="29"/>
  <c r="BM78" i="29"/>
  <c r="BF78" i="29"/>
  <c r="AW78" i="29"/>
  <c r="BS78" i="29"/>
  <c r="AU78" i="29"/>
  <c r="AT78" i="29"/>
  <c r="BD78" i="29"/>
  <c r="AP78" i="29"/>
  <c r="AR78" i="29"/>
  <c r="AQ78" i="29"/>
  <c r="BQ78" i="29"/>
  <c r="BI78" i="29"/>
  <c r="W78" i="29"/>
  <c r="AA78" i="29"/>
  <c r="Z78" i="29"/>
  <c r="BG78" i="29"/>
  <c r="BA78" i="29"/>
  <c r="BO31" i="29"/>
  <c r="BM31" i="29"/>
  <c r="AR31" i="29"/>
  <c r="BH31" i="29"/>
  <c r="BQ31" i="29"/>
  <c r="AT31" i="29"/>
  <c r="AA31" i="29"/>
  <c r="U31" i="29"/>
  <c r="Y31" i="29"/>
  <c r="BT31" i="29"/>
  <c r="BF31" i="29"/>
  <c r="BI31" i="29"/>
  <c r="AB31" i="29"/>
  <c r="BA31" i="29"/>
  <c r="BC31" i="29"/>
  <c r="W31" i="29"/>
  <c r="V31" i="29"/>
  <c r="BG31" i="29"/>
  <c r="BP31" i="29"/>
  <c r="BB31" i="29"/>
  <c r="BD31" i="29"/>
  <c r="X31" i="29"/>
  <c r="AU31" i="29"/>
  <c r="BR31" i="29"/>
  <c r="BN31" i="29"/>
  <c r="AQ31" i="29"/>
  <c r="AV31" i="29"/>
  <c r="T31" i="29"/>
  <c r="Z31" i="29"/>
  <c r="BL31" i="29"/>
  <c r="AP31" i="29"/>
  <c r="AX31" i="29"/>
  <c r="BS31" i="29"/>
  <c r="AW31" i="29"/>
  <c r="BE31" i="29"/>
  <c r="AS31" i="29"/>
  <c r="BT45" i="29"/>
  <c r="BS45" i="29"/>
  <c r="BR45" i="29"/>
  <c r="AR45" i="29"/>
  <c r="AV45" i="29"/>
  <c r="BI45" i="29"/>
  <c r="Y45" i="29"/>
  <c r="X45" i="29"/>
  <c r="BG45" i="29"/>
  <c r="BM45" i="29"/>
  <c r="BA45" i="29"/>
  <c r="BC45" i="29"/>
  <c r="BO45" i="29"/>
  <c r="BB45" i="29"/>
  <c r="W45" i="29"/>
  <c r="BP45" i="29"/>
  <c r="BH45" i="29"/>
  <c r="AW45" i="29"/>
  <c r="AU45" i="29"/>
  <c r="BE45" i="29"/>
  <c r="AT45" i="29"/>
  <c r="AQ45" i="29"/>
  <c r="BD45" i="29"/>
  <c r="AP45" i="29"/>
  <c r="AS45" i="29"/>
  <c r="BF45" i="29"/>
  <c r="BN45" i="29"/>
  <c r="AB45" i="29"/>
  <c r="BL45" i="29"/>
  <c r="Z45" i="29"/>
  <c r="AX45" i="29"/>
  <c r="U45" i="29"/>
  <c r="BQ45" i="29"/>
  <c r="V45" i="29"/>
  <c r="T45" i="29"/>
  <c r="AA45" i="29"/>
  <c r="BR111" i="29"/>
  <c r="BS111" i="29"/>
  <c r="BL111" i="29"/>
  <c r="BG111" i="29"/>
  <c r="AB111" i="29"/>
  <c r="AU111" i="29"/>
  <c r="AX111" i="29"/>
  <c r="AS111" i="29"/>
  <c r="Z111" i="29"/>
  <c r="BT111" i="29"/>
  <c r="BC111" i="29"/>
  <c r="AR111" i="29"/>
  <c r="AP111" i="29"/>
  <c r="AT111" i="29"/>
  <c r="AQ111" i="29"/>
  <c r="BN111" i="29"/>
  <c r="BF111" i="29"/>
  <c r="BM111" i="29"/>
  <c r="X111" i="29"/>
  <c r="W111" i="29"/>
  <c r="V111" i="29"/>
  <c r="BQ111" i="29"/>
  <c r="BP111" i="29"/>
  <c r="AV111" i="29"/>
  <c r="BI111" i="29"/>
  <c r="BD111" i="29"/>
  <c r="BO111" i="29"/>
  <c r="AW111" i="29"/>
  <c r="BA111" i="29"/>
  <c r="Y111" i="29"/>
  <c r="BB111" i="29"/>
  <c r="T111" i="29"/>
  <c r="AA111" i="29"/>
  <c r="BH111" i="29"/>
  <c r="BE111" i="29"/>
  <c r="U111" i="29"/>
  <c r="BT29" i="29"/>
  <c r="BN29" i="29"/>
  <c r="BM29" i="29"/>
  <c r="AR29" i="29"/>
  <c r="AV29" i="29"/>
  <c r="BB29" i="29"/>
  <c r="T29" i="29"/>
  <c r="BQ29" i="29"/>
  <c r="W29" i="29"/>
  <c r="BH29" i="29"/>
  <c r="BA29" i="29"/>
  <c r="BE29" i="29"/>
  <c r="BI29" i="29"/>
  <c r="AT29" i="29"/>
  <c r="AB29" i="29"/>
  <c r="BP29" i="29"/>
  <c r="BD29" i="29"/>
  <c r="AW29" i="29"/>
  <c r="AU29" i="29"/>
  <c r="AX29" i="29"/>
  <c r="X29" i="29"/>
  <c r="AQ29" i="29"/>
  <c r="BR29" i="29"/>
  <c r="AP29" i="29"/>
  <c r="BC29" i="29"/>
  <c r="BF29" i="29"/>
  <c r="BO29" i="29"/>
  <c r="AS29" i="29"/>
  <c r="BL29" i="29"/>
  <c r="Z29" i="29"/>
  <c r="Y29" i="29"/>
  <c r="AA29" i="29"/>
  <c r="BS29" i="29"/>
  <c r="V29" i="29"/>
  <c r="BG29" i="29"/>
  <c r="U29" i="29"/>
  <c r="BR68" i="29"/>
  <c r="BI68" i="29"/>
  <c r="BF68" i="29"/>
  <c r="AR68" i="29"/>
  <c r="BD68" i="29"/>
  <c r="AV68" i="29"/>
  <c r="U68" i="29"/>
  <c r="BM68" i="29"/>
  <c r="BG68" i="29"/>
  <c r="BE68" i="29"/>
  <c r="BC68" i="29"/>
  <c r="BT68" i="29"/>
  <c r="AX68" i="29"/>
  <c r="Y68" i="29"/>
  <c r="X68" i="29"/>
  <c r="BA68" i="29"/>
  <c r="AA68" i="29"/>
  <c r="BB68" i="29"/>
  <c r="T68" i="29"/>
  <c r="AB68" i="29"/>
  <c r="BN68" i="29"/>
  <c r="BQ68" i="29"/>
  <c r="W68" i="29"/>
  <c r="AP68" i="29"/>
  <c r="BH68" i="29"/>
  <c r="V68" i="29"/>
  <c r="BP68" i="29"/>
  <c r="BL68" i="29"/>
  <c r="AS68" i="29"/>
  <c r="Z68" i="29"/>
  <c r="AT68" i="29"/>
  <c r="BO68" i="29"/>
  <c r="AW68" i="29"/>
  <c r="BS68" i="29"/>
  <c r="AU68" i="29"/>
  <c r="AQ68" i="29"/>
  <c r="BR44" i="29"/>
  <c r="BI44" i="29"/>
  <c r="BL44" i="29"/>
  <c r="AR44" i="29"/>
  <c r="AS44" i="29"/>
  <c r="AP44" i="29"/>
  <c r="AB44" i="29"/>
  <c r="AT44" i="29"/>
  <c r="BC44" i="29"/>
  <c r="BE44" i="29"/>
  <c r="BD44" i="29"/>
  <c r="BF44" i="29"/>
  <c r="X44" i="29"/>
  <c r="BO44" i="29"/>
  <c r="BM44" i="29"/>
  <c r="BQ44" i="29"/>
  <c r="AW44" i="29"/>
  <c r="BB44" i="29"/>
  <c r="V44" i="29"/>
  <c r="AQ44" i="29"/>
  <c r="BA44" i="29"/>
  <c r="AA44" i="29"/>
  <c r="AX44" i="29"/>
  <c r="BG44" i="29"/>
  <c r="T44" i="29"/>
  <c r="BN44" i="29"/>
  <c r="BT44" i="29"/>
  <c r="W44" i="29"/>
  <c r="AV44" i="29"/>
  <c r="Z44" i="29"/>
  <c r="Y44" i="29"/>
  <c r="BP44" i="29"/>
  <c r="BS44" i="29"/>
  <c r="BH44" i="29"/>
  <c r="AU44" i="29"/>
  <c r="U44" i="29"/>
  <c r="BN74" i="29"/>
  <c r="BL74" i="29"/>
  <c r="BE74" i="29"/>
  <c r="AR74" i="29"/>
  <c r="AS74" i="29"/>
  <c r="Z74" i="29"/>
  <c r="AX74" i="29"/>
  <c r="AU74" i="29"/>
  <c r="AT74" i="29"/>
  <c r="BO74" i="29"/>
  <c r="BS74" i="29"/>
  <c r="Y74" i="29"/>
  <c r="BP74" i="29"/>
  <c r="BI74" i="29"/>
  <c r="AB74" i="29"/>
  <c r="V74" i="29"/>
  <c r="BQ74" i="29"/>
  <c r="BF74" i="29"/>
  <c r="U74" i="29"/>
  <c r="AQ74" i="29"/>
  <c r="AP74" i="29"/>
  <c r="W74" i="29"/>
  <c r="BR74" i="29"/>
  <c r="AV74" i="29"/>
  <c r="T74" i="29"/>
  <c r="BB74" i="29"/>
  <c r="BT74" i="29"/>
  <c r="AW74" i="29"/>
  <c r="BM74" i="29"/>
  <c r="AA74" i="29"/>
  <c r="BG74" i="29"/>
  <c r="X74" i="29"/>
  <c r="BC74" i="29"/>
  <c r="BD74" i="29"/>
  <c r="BH74" i="29"/>
  <c r="BA74" i="29"/>
  <c r="BL90" i="29"/>
  <c r="BS90" i="29"/>
  <c r="BO90" i="29"/>
  <c r="AR90" i="29"/>
  <c r="BF90" i="29"/>
  <c r="BB90" i="29"/>
  <c r="BA90" i="29"/>
  <c r="AB90" i="29"/>
  <c r="V90" i="29"/>
  <c r="BR90" i="29"/>
  <c r="BG90" i="29"/>
  <c r="BD90" i="29"/>
  <c r="Y90" i="29"/>
  <c r="AS90" i="29"/>
  <c r="AQ90" i="29"/>
  <c r="AP90" i="29"/>
  <c r="W90" i="29"/>
  <c r="AA90" i="29"/>
  <c r="BM90" i="29"/>
  <c r="AV90" i="29"/>
  <c r="BH90" i="29"/>
  <c r="X90" i="29"/>
  <c r="BT90" i="29"/>
  <c r="BC90" i="29"/>
  <c r="U90" i="29"/>
  <c r="Z90" i="29"/>
  <c r="BI90" i="29"/>
  <c r="BP90" i="29"/>
  <c r="BQ90" i="29"/>
  <c r="AU90" i="29"/>
  <c r="BE90" i="29"/>
  <c r="T90" i="29"/>
  <c r="AX90" i="29"/>
  <c r="BN90" i="29"/>
  <c r="AW90" i="29"/>
  <c r="AT90" i="29"/>
  <c r="BL33" i="29"/>
  <c r="BR33" i="29"/>
  <c r="AW33" i="29"/>
  <c r="BS33" i="29"/>
  <c r="BO33" i="29"/>
  <c r="U33" i="29"/>
  <c r="T33" i="29"/>
  <c r="X33" i="29"/>
  <c r="W33" i="29"/>
  <c r="BQ33" i="29"/>
  <c r="BG33" i="29"/>
  <c r="V33" i="29"/>
  <c r="BC33" i="29"/>
  <c r="AQ33" i="29"/>
  <c r="AX33" i="29"/>
  <c r="AB33" i="29"/>
  <c r="BP33" i="29"/>
  <c r="BB33" i="29"/>
  <c r="AU33" i="29"/>
  <c r="BI33" i="29"/>
  <c r="BM33" i="29"/>
  <c r="BH33" i="29"/>
  <c r="AR33" i="29"/>
  <c r="AP33" i="29"/>
  <c r="Y33" i="29"/>
  <c r="BA33" i="29"/>
  <c r="Z33" i="29"/>
  <c r="BF33" i="29"/>
  <c r="BT33" i="29"/>
  <c r="BE33" i="29"/>
  <c r="AV33" i="29"/>
  <c r="BD33" i="29"/>
  <c r="AT33" i="29"/>
  <c r="BN33" i="29"/>
  <c r="AS33" i="29"/>
  <c r="AA33" i="29"/>
  <c r="BT93" i="29"/>
  <c r="BP93" i="29"/>
  <c r="BQ93" i="29"/>
  <c r="AR93" i="29"/>
  <c r="AV93" i="29"/>
  <c r="AQ93" i="29"/>
  <c r="BI93" i="29"/>
  <c r="AS93" i="29"/>
  <c r="AA93" i="29"/>
  <c r="BN93" i="29"/>
  <c r="BM93" i="29"/>
  <c r="BF93" i="29"/>
  <c r="BG93" i="29"/>
  <c r="AX93" i="29"/>
  <c r="X93" i="29"/>
  <c r="BA93" i="29"/>
  <c r="BO93" i="29"/>
  <c r="BH93" i="29"/>
  <c r="AW93" i="29"/>
  <c r="AU93" i="29"/>
  <c r="Y93" i="29"/>
  <c r="BB93" i="29"/>
  <c r="U93" i="29"/>
  <c r="BD93" i="29"/>
  <c r="AP93" i="29"/>
  <c r="AB93" i="29"/>
  <c r="BR93" i="29"/>
  <c r="BE93" i="29"/>
  <c r="BC93" i="29"/>
  <c r="W93" i="29"/>
  <c r="Z93" i="29"/>
  <c r="V93" i="29"/>
  <c r="T93" i="29"/>
  <c r="AT93" i="29"/>
  <c r="BS93" i="29"/>
  <c r="BL93" i="29"/>
  <c r="BP92" i="29"/>
  <c r="BO92" i="29"/>
  <c r="BA92" i="29"/>
  <c r="BG92" i="29"/>
  <c r="W92" i="29"/>
  <c r="AQ92" i="29"/>
  <c r="AV92" i="29"/>
  <c r="AP92" i="29"/>
  <c r="AX92" i="29"/>
  <c r="BN92" i="29"/>
  <c r="BH92" i="29"/>
  <c r="AR92" i="29"/>
  <c r="BB92" i="29"/>
  <c r="AT92" i="29"/>
  <c r="U92" i="29"/>
  <c r="BL92" i="29"/>
  <c r="BI92" i="29"/>
  <c r="BR92" i="29"/>
  <c r="BF92" i="29"/>
  <c r="AU92" i="29"/>
  <c r="V92" i="29"/>
  <c r="Y92" i="29"/>
  <c r="BS92" i="29"/>
  <c r="AW92" i="29"/>
  <c r="X92" i="29"/>
  <c r="T92" i="29"/>
  <c r="BQ92" i="29"/>
  <c r="AA92" i="29"/>
  <c r="AB92" i="29"/>
  <c r="AS92" i="29"/>
  <c r="BT92" i="29"/>
  <c r="BD92" i="29"/>
  <c r="BE92" i="29"/>
  <c r="BC92" i="29"/>
  <c r="Z92" i="29"/>
  <c r="BM92" i="29"/>
  <c r="BP100" i="29"/>
  <c r="BQ100" i="29"/>
  <c r="BA100" i="29"/>
  <c r="AW100" i="29"/>
  <c r="BM100" i="29"/>
  <c r="AQ100" i="29"/>
  <c r="AU100" i="29"/>
  <c r="AV100" i="29"/>
  <c r="AP100" i="29"/>
  <c r="BN100" i="29"/>
  <c r="BR100" i="29"/>
  <c r="AA100" i="29"/>
  <c r="BD100" i="29"/>
  <c r="Y100" i="29"/>
  <c r="X100" i="29"/>
  <c r="BT100" i="29"/>
  <c r="BO100" i="29"/>
  <c r="BF100" i="29"/>
  <c r="W100" i="29"/>
  <c r="AX100" i="29"/>
  <c r="T100" i="29"/>
  <c r="BC100" i="29"/>
  <c r="BI100" i="29"/>
  <c r="BB100" i="29"/>
  <c r="BH100" i="29"/>
  <c r="BE100" i="29"/>
  <c r="AS100" i="29"/>
  <c r="AT100" i="29"/>
  <c r="BL100" i="29"/>
  <c r="BG100" i="29"/>
  <c r="Z100" i="29"/>
  <c r="AB100" i="29"/>
  <c r="U100" i="29"/>
  <c r="V100" i="29"/>
  <c r="BS100" i="29"/>
  <c r="AR100" i="29"/>
  <c r="BR47" i="29"/>
  <c r="BB47" i="29"/>
  <c r="AW47" i="29"/>
  <c r="T47" i="29"/>
  <c r="AP47" i="29"/>
  <c r="AT47" i="29"/>
  <c r="AA47" i="29"/>
  <c r="Z47" i="29"/>
  <c r="Y47" i="29"/>
  <c r="BT47" i="29"/>
  <c r="BM47" i="29"/>
  <c r="BQ47" i="29"/>
  <c r="AR47" i="29"/>
  <c r="BO47" i="29"/>
  <c r="BA47" i="29"/>
  <c r="W47" i="29"/>
  <c r="V47" i="29"/>
  <c r="U47" i="29"/>
  <c r="BP47" i="29"/>
  <c r="BI47" i="29"/>
  <c r="BG47" i="29"/>
  <c r="BH47" i="29"/>
  <c r="BC47" i="29"/>
  <c r="BL47" i="29"/>
  <c r="BD47" i="29"/>
  <c r="AU47" i="29"/>
  <c r="AS47" i="29"/>
  <c r="AX47" i="29"/>
  <c r="BN47" i="29"/>
  <c r="AB47" i="29"/>
  <c r="AV47" i="29"/>
  <c r="BE47" i="29"/>
  <c r="X47" i="29"/>
  <c r="BS47" i="29"/>
  <c r="BF47" i="29"/>
  <c r="AQ47" i="29"/>
  <c r="BE24" i="29"/>
  <c r="BH24" i="29"/>
  <c r="AA24" i="29"/>
  <c r="AV24" i="29"/>
  <c r="BD24" i="29"/>
  <c r="BM24" i="29"/>
  <c r="U24" i="29"/>
  <c r="T24" i="29"/>
  <c r="X24" i="29"/>
  <c r="BS24" i="29"/>
  <c r="BA24" i="29"/>
  <c r="BC24" i="29"/>
  <c r="W24" i="29"/>
  <c r="AS24" i="29"/>
  <c r="AT24" i="29"/>
  <c r="BB24" i="29"/>
  <c r="AX24" i="29"/>
  <c r="BT24" i="29"/>
  <c r="BO24" i="29"/>
  <c r="AW24" i="29"/>
  <c r="BL24" i="29"/>
  <c r="AQ24" i="29"/>
  <c r="BF24" i="29"/>
  <c r="BI24" i="29"/>
  <c r="AR24" i="29"/>
  <c r="BQ24" i="29"/>
  <c r="Z24" i="29"/>
  <c r="AU24" i="29"/>
  <c r="BP24" i="29"/>
  <c r="BR24" i="29"/>
  <c r="AB24" i="29"/>
  <c r="AP24" i="29"/>
  <c r="Y24" i="29"/>
  <c r="BN24" i="29"/>
  <c r="BG24" i="29"/>
  <c r="V24" i="29"/>
  <c r="BL62" i="29"/>
  <c r="BC62" i="29"/>
  <c r="BB62" i="29"/>
  <c r="Y62" i="29"/>
  <c r="BP62" i="29"/>
  <c r="AA62" i="29"/>
  <c r="Z62" i="29"/>
  <c r="BE62" i="29"/>
  <c r="W62" i="29"/>
  <c r="BR62" i="29"/>
  <c r="BT62" i="29"/>
  <c r="BO62" i="29"/>
  <c r="AV62" i="29"/>
  <c r="U62" i="29"/>
  <c r="BI62" i="29"/>
  <c r="V62" i="29"/>
  <c r="T62" i="29"/>
  <c r="AX62" i="29"/>
  <c r="BN62" i="29"/>
  <c r="BS62" i="29"/>
  <c r="BF62" i="29"/>
  <c r="BA62" i="29"/>
  <c r="AP62" i="29"/>
  <c r="BQ62" i="29"/>
  <c r="BH62" i="29"/>
  <c r="AS62" i="29"/>
  <c r="AT62" i="29"/>
  <c r="AB62" i="29"/>
  <c r="BM62" i="29"/>
  <c r="AW62" i="29"/>
  <c r="BD62" i="29"/>
  <c r="AQ62" i="29"/>
  <c r="X62" i="29"/>
  <c r="BG62" i="29"/>
  <c r="AR62" i="29"/>
  <c r="AU62" i="29"/>
  <c r="BT61" i="29"/>
  <c r="BO61" i="29"/>
  <c r="BR61" i="29"/>
  <c r="AR61" i="29"/>
  <c r="BI61" i="29"/>
  <c r="AP61" i="29"/>
  <c r="Y61" i="29"/>
  <c r="BE61" i="29"/>
  <c r="BC61" i="29"/>
  <c r="BQ61" i="29"/>
  <c r="BF61" i="29"/>
  <c r="V61" i="29"/>
  <c r="AU61" i="29"/>
  <c r="T61" i="29"/>
  <c r="AB61" i="29"/>
  <c r="U61" i="29"/>
  <c r="BH61" i="29"/>
  <c r="BA61" i="29"/>
  <c r="BS61" i="29"/>
  <c r="BG61" i="29"/>
  <c r="AT61" i="29"/>
  <c r="W61" i="29"/>
  <c r="BP61" i="29"/>
  <c r="BD61" i="29"/>
  <c r="AW61" i="29"/>
  <c r="BB61" i="29"/>
  <c r="BM61" i="29"/>
  <c r="X61" i="29"/>
  <c r="AQ61" i="29"/>
  <c r="Z61" i="29"/>
  <c r="AA61" i="29"/>
  <c r="AV61" i="29"/>
  <c r="AX61" i="29"/>
  <c r="AS61" i="29"/>
  <c r="BL61" i="29"/>
  <c r="BN61" i="29"/>
  <c r="BR48" i="29"/>
  <c r="BQ48" i="29"/>
  <c r="BO48" i="29"/>
  <c r="AR48" i="29"/>
  <c r="BD48" i="29"/>
  <c r="BC48" i="29"/>
  <c r="T48" i="29"/>
  <c r="AX48" i="29"/>
  <c r="BG48" i="29"/>
  <c r="BM48" i="29"/>
  <c r="BL48" i="29"/>
  <c r="W48" i="29"/>
  <c r="BB48" i="29"/>
  <c r="AQ48" i="29"/>
  <c r="AB48" i="29"/>
  <c r="U48" i="29"/>
  <c r="BI48" i="29"/>
  <c r="BF48" i="29"/>
  <c r="BT48" i="29"/>
  <c r="AV48" i="29"/>
  <c r="X48" i="29"/>
  <c r="V48" i="29"/>
  <c r="BN48" i="29"/>
  <c r="AW48" i="29"/>
  <c r="AT48" i="29"/>
  <c r="AU48" i="29"/>
  <c r="BS48" i="29"/>
  <c r="AA48" i="29"/>
  <c r="Y48" i="29"/>
  <c r="Z48" i="29"/>
  <c r="BE48" i="29"/>
  <c r="AS48" i="29"/>
  <c r="BH48" i="29"/>
  <c r="BA48" i="29"/>
  <c r="BP48" i="29"/>
  <c r="AP48" i="29"/>
  <c r="BN38" i="29"/>
  <c r="BC38" i="29"/>
  <c r="AV38" i="29"/>
  <c r="U38" i="29"/>
  <c r="BS38" i="29"/>
  <c r="X38" i="29"/>
  <c r="W38" i="29"/>
  <c r="V38" i="29"/>
  <c r="AP38" i="29"/>
  <c r="BO38" i="29"/>
  <c r="BE38" i="29"/>
  <c r="BI38" i="29"/>
  <c r="BD38" i="29"/>
  <c r="AB38" i="29"/>
  <c r="BL38" i="29"/>
  <c r="Z38" i="29"/>
  <c r="BG38" i="29"/>
  <c r="AW38" i="29"/>
  <c r="BB38" i="29"/>
  <c r="AU38" i="29"/>
  <c r="BM38" i="29"/>
  <c r="BH38" i="29"/>
  <c r="BQ38" i="29"/>
  <c r="AS38" i="29"/>
  <c r="AQ38" i="29"/>
  <c r="BP38" i="29"/>
  <c r="BF38" i="29"/>
  <c r="AA38" i="29"/>
  <c r="BR38" i="29"/>
  <c r="BA38" i="29"/>
  <c r="BT38" i="29"/>
  <c r="AT38" i="29"/>
  <c r="AR38" i="29"/>
  <c r="AX38" i="29"/>
  <c r="Y38" i="29"/>
  <c r="T38" i="29"/>
  <c r="BT114" i="29"/>
  <c r="BM114" i="29"/>
  <c r="BC114" i="29"/>
  <c r="BI114" i="29"/>
  <c r="Y114" i="29"/>
  <c r="AS114" i="29"/>
  <c r="AT114" i="29"/>
  <c r="AV114" i="29"/>
  <c r="AA114" i="29"/>
  <c r="BP114" i="29"/>
  <c r="BS114" i="29"/>
  <c r="BH114" i="29"/>
  <c r="BA114" i="29"/>
  <c r="U114" i="29"/>
  <c r="AB114" i="29"/>
  <c r="AP114" i="29"/>
  <c r="AX114" i="29"/>
  <c r="T114" i="29"/>
  <c r="BQ114" i="29"/>
  <c r="AW114" i="29"/>
  <c r="W114" i="29"/>
  <c r="V114" i="29"/>
  <c r="BG114" i="29"/>
  <c r="AR114" i="29"/>
  <c r="BE114" i="29"/>
  <c r="AU114" i="29"/>
  <c r="BB114" i="29"/>
  <c r="X114" i="29"/>
  <c r="BO114" i="29"/>
  <c r="BD114" i="29"/>
  <c r="BL114" i="29"/>
  <c r="BN114" i="29"/>
  <c r="AQ114" i="29"/>
  <c r="BR114" i="29"/>
  <c r="BF114" i="29"/>
  <c r="Z114" i="29"/>
  <c r="BL49" i="29"/>
  <c r="BH49" i="29"/>
  <c r="BG49" i="29"/>
  <c r="Z49" i="29"/>
  <c r="AP49" i="29"/>
  <c r="AA49" i="29"/>
  <c r="AQ49" i="29"/>
  <c r="X49" i="29"/>
  <c r="AB49" i="29"/>
  <c r="BS49" i="29"/>
  <c r="BD49" i="29"/>
  <c r="BB49" i="29"/>
  <c r="V49" i="29"/>
  <c r="BA49" i="29"/>
  <c r="U49" i="29"/>
  <c r="Y49" i="29"/>
  <c r="BI49" i="29"/>
  <c r="W49" i="29"/>
  <c r="BN49" i="29"/>
  <c r="AW49" i="29"/>
  <c r="BF49" i="29"/>
  <c r="T49" i="29"/>
  <c r="BT49" i="29"/>
  <c r="BM49" i="29"/>
  <c r="BC49" i="29"/>
  <c r="BR49" i="29"/>
  <c r="AV49" i="29"/>
  <c r="BP49" i="29"/>
  <c r="AU49" i="29"/>
  <c r="AT49" i="29"/>
  <c r="BQ49" i="29"/>
  <c r="BE49" i="29"/>
  <c r="AR49" i="29"/>
  <c r="AS49" i="29"/>
  <c r="AX49" i="29"/>
  <c r="BO49" i="29"/>
  <c r="BH25" i="29"/>
  <c r="BE25" i="29"/>
  <c r="V25" i="29"/>
  <c r="AP25" i="29"/>
  <c r="BO25" i="29"/>
  <c r="BL25" i="29"/>
  <c r="W25" i="29"/>
  <c r="U25" i="29"/>
  <c r="Y25" i="29"/>
  <c r="BQ25" i="29"/>
  <c r="BP25" i="29"/>
  <c r="AR25" i="29"/>
  <c r="BF25" i="29"/>
  <c r="BA25" i="29"/>
  <c r="AS25" i="29"/>
  <c r="AQ25" i="29"/>
  <c r="AX25" i="29"/>
  <c r="AT25" i="29"/>
  <c r="BM25" i="29"/>
  <c r="Z25" i="29"/>
  <c r="AV25" i="29"/>
  <c r="AB25" i="29"/>
  <c r="T25" i="29"/>
  <c r="BR25" i="29"/>
  <c r="AU25" i="29"/>
  <c r="X25" i="29"/>
  <c r="AA25" i="29"/>
  <c r="AW25" i="29"/>
  <c r="BC25" i="29"/>
  <c r="BN25" i="29"/>
  <c r="BB25" i="29"/>
  <c r="BT25" i="29"/>
  <c r="BS25" i="29"/>
  <c r="BD25" i="29"/>
  <c r="BI25" i="29"/>
  <c r="BG25" i="29"/>
  <c r="BQ26" i="29"/>
  <c r="BT26" i="29"/>
  <c r="BA26" i="29"/>
  <c r="Y26" i="29"/>
  <c r="AS26" i="29"/>
  <c r="T26" i="29"/>
  <c r="AP26" i="29"/>
  <c r="AB26" i="29"/>
  <c r="V26" i="29"/>
  <c r="BR26" i="29"/>
  <c r="BC26" i="29"/>
  <c r="AV26" i="29"/>
  <c r="BO26" i="29"/>
  <c r="Z26" i="29"/>
  <c r="X26" i="29"/>
  <c r="BB26" i="29"/>
  <c r="BN26" i="29"/>
  <c r="BM26" i="29"/>
  <c r="AW26" i="29"/>
  <c r="BD26" i="29"/>
  <c r="BS26" i="29"/>
  <c r="BE26" i="29"/>
  <c r="AT26" i="29"/>
  <c r="BL26" i="29"/>
  <c r="AR26" i="29"/>
  <c r="BH26" i="29"/>
  <c r="AA26" i="29"/>
  <c r="BG26" i="29"/>
  <c r="U26" i="29"/>
  <c r="AX26" i="29"/>
  <c r="BP26" i="29"/>
  <c r="AU26" i="29"/>
  <c r="BF26" i="29"/>
  <c r="W26" i="29"/>
  <c r="BI26" i="29"/>
  <c r="AQ26" i="29"/>
  <c r="BN105" i="29"/>
  <c r="BM105" i="29"/>
  <c r="BD105" i="29"/>
  <c r="AW105" i="29"/>
  <c r="BS105" i="29"/>
  <c r="AT105" i="29"/>
  <c r="X105" i="29"/>
  <c r="W105" i="29"/>
  <c r="BG105" i="29"/>
  <c r="BT105" i="29"/>
  <c r="BI105" i="29"/>
  <c r="Z105" i="29"/>
  <c r="AP105" i="29"/>
  <c r="BA105" i="29"/>
  <c r="AA105" i="29"/>
  <c r="BR105" i="29"/>
  <c r="BP105" i="29"/>
  <c r="BC105" i="29"/>
  <c r="V105" i="29"/>
  <c r="BF105" i="29"/>
  <c r="AS105" i="29"/>
  <c r="U105" i="29"/>
  <c r="BQ105" i="29"/>
  <c r="BE105" i="29"/>
  <c r="AV105" i="29"/>
  <c r="Y105" i="29"/>
  <c r="BL105" i="29"/>
  <c r="AR105" i="29"/>
  <c r="AX105" i="29"/>
  <c r="T105" i="29"/>
  <c r="BO105" i="29"/>
  <c r="AB105" i="29"/>
  <c r="BH105" i="29"/>
  <c r="AQ105" i="29"/>
  <c r="BB105" i="29"/>
  <c r="AU105" i="29"/>
  <c r="BN32" i="29"/>
  <c r="BA32" i="29"/>
  <c r="AW32" i="29"/>
  <c r="BT32" i="29"/>
  <c r="BC32" i="29"/>
  <c r="Y32" i="29"/>
  <c r="AQ32" i="29"/>
  <c r="AX32" i="29"/>
  <c r="AU32" i="29"/>
  <c r="BI32" i="29"/>
  <c r="BF32" i="29"/>
  <c r="BG32" i="29"/>
  <c r="BH32" i="29"/>
  <c r="BD32" i="29"/>
  <c r="AP32" i="29"/>
  <c r="U32" i="29"/>
  <c r="BR32" i="29"/>
  <c r="BO32" i="29"/>
  <c r="AA32" i="29"/>
  <c r="BM32" i="29"/>
  <c r="T32" i="29"/>
  <c r="BL32" i="29"/>
  <c r="V32" i="29"/>
  <c r="BS32" i="29"/>
  <c r="AV32" i="29"/>
  <c r="BB32" i="29"/>
  <c r="AR32" i="29"/>
  <c r="AT32" i="29"/>
  <c r="AB32" i="29"/>
  <c r="W32" i="29"/>
  <c r="Z32" i="29"/>
  <c r="AS32" i="29"/>
  <c r="BP32" i="29"/>
  <c r="BE32" i="29"/>
  <c r="BQ32" i="29"/>
  <c r="X32" i="29"/>
  <c r="BS80" i="29"/>
  <c r="BI80" i="29"/>
  <c r="BD80" i="29"/>
  <c r="AW80" i="29"/>
  <c r="AS80" i="29"/>
  <c r="T80" i="29"/>
  <c r="BO80" i="29"/>
  <c r="AP80" i="29"/>
  <c r="Z80" i="29"/>
  <c r="BM80" i="29"/>
  <c r="BE80" i="29"/>
  <c r="BL80" i="29"/>
  <c r="AR80" i="29"/>
  <c r="BG80" i="29"/>
  <c r="BF80" i="29"/>
  <c r="BC80" i="29"/>
  <c r="AB80" i="29"/>
  <c r="U80" i="29"/>
  <c r="BR80" i="29"/>
  <c r="BA80" i="29"/>
  <c r="AA80" i="29"/>
  <c r="AQ80" i="29"/>
  <c r="V80" i="29"/>
  <c r="BQ80" i="29"/>
  <c r="BH80" i="29"/>
  <c r="AT80" i="29"/>
  <c r="AV80" i="29"/>
  <c r="BB80" i="29"/>
  <c r="AX80" i="29"/>
  <c r="BT80" i="29"/>
  <c r="Y80" i="29"/>
  <c r="BP80" i="29"/>
  <c r="W80" i="29"/>
  <c r="BN80" i="29"/>
  <c r="X80" i="29"/>
  <c r="AU80" i="29"/>
  <c r="BM56" i="29"/>
  <c r="BE56" i="29"/>
  <c r="BC56" i="29"/>
  <c r="W56" i="29"/>
  <c r="BF56" i="29"/>
  <c r="V56" i="29"/>
  <c r="U56" i="29"/>
  <c r="Y56" i="29"/>
  <c r="X56" i="29"/>
  <c r="BN56" i="29"/>
  <c r="BL56" i="29"/>
  <c r="BO56" i="29"/>
  <c r="AR56" i="29"/>
  <c r="AV56" i="29"/>
  <c r="AT56" i="29"/>
  <c r="AQ56" i="29"/>
  <c r="AX56" i="29"/>
  <c r="BP56" i="29"/>
  <c r="BI56" i="29"/>
  <c r="AA56" i="29"/>
  <c r="AB56" i="29"/>
  <c r="AP56" i="29"/>
  <c r="BS56" i="29"/>
  <c r="BH56" i="29"/>
  <c r="AS56" i="29"/>
  <c r="Z56" i="29"/>
  <c r="AU56" i="29"/>
  <c r="BT56" i="29"/>
  <c r="BG56" i="29"/>
  <c r="BA56" i="29"/>
  <c r="BB56" i="29"/>
  <c r="BQ56" i="29"/>
  <c r="BR56" i="29"/>
  <c r="T56" i="29"/>
  <c r="AW56" i="29"/>
  <c r="BD56" i="29"/>
  <c r="BS28" i="29"/>
  <c r="BA28" i="29"/>
  <c r="AW28" i="29"/>
  <c r="BT28" i="29"/>
  <c r="BQ28" i="29"/>
  <c r="AP28" i="29"/>
  <c r="AU28" i="29"/>
  <c r="Z28" i="29"/>
  <c r="Y28" i="29"/>
  <c r="BM28" i="29"/>
  <c r="BP28" i="29"/>
  <c r="W28" i="29"/>
  <c r="BF28" i="29"/>
  <c r="BL28" i="29"/>
  <c r="AT28" i="29"/>
  <c r="T28" i="29"/>
  <c r="BI28" i="29"/>
  <c r="BD28" i="29"/>
  <c r="BG28" i="29"/>
  <c r="AV28" i="29"/>
  <c r="BC28" i="29"/>
  <c r="U28" i="29"/>
  <c r="BE28" i="29"/>
  <c r="AS28" i="29"/>
  <c r="AB28" i="29"/>
  <c r="BO28" i="29"/>
  <c r="BB28" i="29"/>
  <c r="V28" i="29"/>
  <c r="BR28" i="29"/>
  <c r="AX28" i="29"/>
  <c r="BN28" i="29"/>
  <c r="X28" i="29"/>
  <c r="BH28" i="29"/>
  <c r="AQ28" i="29"/>
  <c r="AR28" i="29"/>
  <c r="AA28" i="29"/>
  <c r="BS18" i="29"/>
  <c r="BP18" i="29"/>
  <c r="BD18" i="29"/>
  <c r="Y18" i="29"/>
  <c r="AS18" i="29"/>
  <c r="BH18" i="29"/>
  <c r="BM18" i="29"/>
  <c r="AA18" i="29"/>
  <c r="Z18" i="29"/>
  <c r="BO18" i="29"/>
  <c r="BR18" i="29"/>
  <c r="AV18" i="29"/>
  <c r="U18" i="29"/>
  <c r="BQ18" i="29"/>
  <c r="AQ18" i="29"/>
  <c r="BB18" i="29"/>
  <c r="V18" i="29"/>
  <c r="T18" i="29"/>
  <c r="BL18" i="29"/>
  <c r="BT18" i="29"/>
  <c r="AB18" i="29"/>
  <c r="BA18" i="29"/>
  <c r="BI18" i="29"/>
  <c r="BE18" i="29"/>
  <c r="W18" i="29"/>
  <c r="AU18" i="29"/>
  <c r="AW18" i="29"/>
  <c r="AX18" i="29"/>
  <c r="AR18" i="29"/>
  <c r="AP18" i="29"/>
  <c r="BG18" i="29"/>
  <c r="BF18" i="29"/>
  <c r="AT18" i="29"/>
  <c r="BC18" i="29"/>
  <c r="BN18" i="29"/>
  <c r="X18" i="29"/>
  <c r="BP75" i="29"/>
  <c r="BS75" i="29"/>
  <c r="BG75" i="29"/>
  <c r="AR75" i="29"/>
  <c r="BM75" i="29"/>
  <c r="BQ75" i="29"/>
  <c r="AQ75" i="29"/>
  <c r="Z75" i="29"/>
  <c r="BI75" i="29"/>
  <c r="BL75" i="29"/>
  <c r="BB75" i="29"/>
  <c r="AW75" i="29"/>
  <c r="BH75" i="29"/>
  <c r="AV75" i="29"/>
  <c r="AX75" i="29"/>
  <c r="AS75" i="29"/>
  <c r="BO75" i="29"/>
  <c r="BR75" i="29"/>
  <c r="AB75" i="29"/>
  <c r="AU75" i="29"/>
  <c r="BE75" i="29"/>
  <c r="U75" i="29"/>
  <c r="W75" i="29"/>
  <c r="BA75" i="29"/>
  <c r="AP75" i="29"/>
  <c r="AT75" i="29"/>
  <c r="BT75" i="29"/>
  <c r="BD75" i="29"/>
  <c r="BC75" i="29"/>
  <c r="Y75" i="29"/>
  <c r="BN75" i="29"/>
  <c r="X75" i="29"/>
  <c r="AA75" i="29"/>
  <c r="BF75" i="29"/>
  <c r="T75" i="29"/>
  <c r="V75" i="29"/>
  <c r="BP82" i="29"/>
  <c r="BR82" i="29"/>
  <c r="BG82" i="29"/>
  <c r="BE82" i="29"/>
  <c r="Y82" i="29"/>
  <c r="BD82" i="29"/>
  <c r="W82" i="29"/>
  <c r="AA82" i="29"/>
  <c r="Z82" i="29"/>
  <c r="X82" i="29"/>
  <c r="BM82" i="29"/>
  <c r="BC82" i="29"/>
  <c r="AV82" i="29"/>
  <c r="U82" i="29"/>
  <c r="BI82" i="29"/>
  <c r="BF82" i="29"/>
  <c r="V82" i="29"/>
  <c r="T82" i="29"/>
  <c r="BT82" i="29"/>
  <c r="BH82" i="29"/>
  <c r="BA82" i="29"/>
  <c r="AX82" i="29"/>
  <c r="BO82" i="29"/>
  <c r="BL82" i="29"/>
  <c r="BB82" i="29"/>
  <c r="AS82" i="29"/>
  <c r="AP82" i="29"/>
  <c r="AT82" i="29"/>
  <c r="BS82" i="29"/>
  <c r="AW82" i="29"/>
  <c r="AQ82" i="29"/>
  <c r="BQ82" i="29"/>
  <c r="AB82" i="29"/>
  <c r="AU82" i="29"/>
  <c r="BN82" i="29"/>
  <c r="AR82" i="29"/>
  <c r="BC22" i="29"/>
  <c r="BE22" i="29"/>
  <c r="Y22" i="29"/>
  <c r="AS22" i="29"/>
  <c r="AU22" i="29"/>
  <c r="AB22" i="29"/>
  <c r="AQ22" i="29"/>
  <c r="BA22" i="29"/>
  <c r="T22" i="29"/>
  <c r="BS22" i="29"/>
  <c r="BP22" i="29"/>
  <c r="AV22" i="29"/>
  <c r="U22" i="29"/>
  <c r="BM22" i="29"/>
  <c r="X22" i="29"/>
  <c r="W22" i="29"/>
  <c r="AA22" i="29"/>
  <c r="AX22" i="29"/>
  <c r="BO22" i="29"/>
  <c r="AW22" i="29"/>
  <c r="BH22" i="29"/>
  <c r="BT22" i="29"/>
  <c r="AP22" i="29"/>
  <c r="BG22" i="29"/>
  <c r="AR22" i="29"/>
  <c r="BI22" i="29"/>
  <c r="BB22" i="29"/>
  <c r="Z22" i="29"/>
  <c r="BR22" i="29"/>
  <c r="BN22" i="29"/>
  <c r="BF22" i="29"/>
  <c r="V22" i="29"/>
  <c r="BL22" i="29"/>
  <c r="BD22" i="29"/>
  <c r="AT22" i="29"/>
  <c r="BQ22" i="29"/>
  <c r="BO58" i="29"/>
  <c r="BL58" i="29"/>
  <c r="AV58" i="29"/>
  <c r="U58" i="29"/>
  <c r="BB58" i="29"/>
  <c r="AX58" i="29"/>
  <c r="BI58" i="29"/>
  <c r="BP58" i="29"/>
  <c r="AA58" i="29"/>
  <c r="BR58" i="29"/>
  <c r="BM58" i="29"/>
  <c r="BQ58" i="29"/>
  <c r="AW58" i="29"/>
  <c r="BH58" i="29"/>
  <c r="AQ58" i="29"/>
  <c r="AP58" i="29"/>
  <c r="AU58" i="29"/>
  <c r="BD58" i="29"/>
  <c r="BN58" i="29"/>
  <c r="BF58" i="29"/>
  <c r="AS58" i="29"/>
  <c r="X58" i="29"/>
  <c r="AT58" i="29"/>
  <c r="BT58" i="29"/>
  <c r="BA58" i="29"/>
  <c r="BE58" i="29"/>
  <c r="BS58" i="29"/>
  <c r="V58" i="29"/>
  <c r="BG58" i="29"/>
  <c r="AR58" i="29"/>
  <c r="Z58" i="29"/>
  <c r="AB58" i="29"/>
  <c r="T58" i="29"/>
  <c r="W58" i="29"/>
  <c r="BC58" i="29"/>
  <c r="Y58" i="29"/>
  <c r="BR98" i="29"/>
  <c r="BS98" i="29"/>
  <c r="BB98" i="29"/>
  <c r="AR98" i="29"/>
  <c r="AS98" i="29"/>
  <c r="AB98" i="29"/>
  <c r="V98" i="29"/>
  <c r="Z98" i="29"/>
  <c r="X98" i="29"/>
  <c r="BT98" i="29"/>
  <c r="BM98" i="29"/>
  <c r="BG98" i="29"/>
  <c r="BD98" i="29"/>
  <c r="Y98" i="29"/>
  <c r="AT98" i="29"/>
  <c r="W98" i="29"/>
  <c r="BN98" i="29"/>
  <c r="T98" i="29"/>
  <c r="BP98" i="29"/>
  <c r="BC98" i="29"/>
  <c r="U98" i="29"/>
  <c r="AQ98" i="29"/>
  <c r="BE98" i="29"/>
  <c r="BL98" i="29"/>
  <c r="BH98" i="29"/>
  <c r="BI98" i="29"/>
  <c r="AA98" i="29"/>
  <c r="AX98" i="29"/>
  <c r="BO98" i="29"/>
  <c r="AV98" i="29"/>
  <c r="BA98" i="29"/>
  <c r="BF98" i="29"/>
  <c r="BQ98" i="29"/>
  <c r="AW98" i="29"/>
  <c r="AU98" i="29"/>
  <c r="AP98" i="29"/>
  <c r="BO86" i="29"/>
  <c r="BC86" i="29"/>
  <c r="BE86" i="29"/>
  <c r="Y86" i="29"/>
  <c r="AS86" i="29"/>
  <c r="BH86" i="29"/>
  <c r="AT86" i="29"/>
  <c r="AQ86" i="29"/>
  <c r="T86" i="29"/>
  <c r="BT86" i="29"/>
  <c r="BN86" i="29"/>
  <c r="BM86" i="29"/>
  <c r="AV86" i="29"/>
  <c r="U86" i="29"/>
  <c r="BF86" i="29"/>
  <c r="AU86" i="29"/>
  <c r="AB86" i="29"/>
  <c r="AA86" i="29"/>
  <c r="BP86" i="29"/>
  <c r="BI86" i="29"/>
  <c r="BS86" i="29"/>
  <c r="X86" i="29"/>
  <c r="V86" i="29"/>
  <c r="BL86" i="29"/>
  <c r="BD86" i="29"/>
  <c r="BB86" i="29"/>
  <c r="BA86" i="29"/>
  <c r="Z86" i="29"/>
  <c r="BR86" i="29"/>
  <c r="AW86" i="29"/>
  <c r="AX86" i="29"/>
  <c r="W86" i="29"/>
  <c r="AP86" i="29"/>
  <c r="BQ86" i="29"/>
  <c r="BG86" i="29"/>
  <c r="AR86" i="29"/>
  <c r="BT59" i="29"/>
  <c r="BR59" i="29"/>
  <c r="BN59" i="29"/>
  <c r="AR59" i="29"/>
  <c r="BE59" i="29"/>
  <c r="BM59" i="29"/>
  <c r="V59" i="29"/>
  <c r="U59" i="29"/>
  <c r="BI59" i="29"/>
  <c r="BP59" i="29"/>
  <c r="BB59" i="29"/>
  <c r="AW59" i="29"/>
  <c r="AU59" i="29"/>
  <c r="AQ59" i="29"/>
  <c r="Z59" i="29"/>
  <c r="AV59" i="29"/>
  <c r="BL59" i="29"/>
  <c r="BS59" i="29"/>
  <c r="AB59" i="29"/>
  <c r="AP59" i="29"/>
  <c r="AA59" i="29"/>
  <c r="AT59" i="29"/>
  <c r="AS59" i="29"/>
  <c r="BO59" i="29"/>
  <c r="BH59" i="29"/>
  <c r="X59" i="29"/>
  <c r="BG59" i="29"/>
  <c r="BA59" i="29"/>
  <c r="Y59" i="29"/>
  <c r="W59" i="29"/>
  <c r="BD59" i="29"/>
  <c r="BF59" i="29"/>
  <c r="AX59" i="29"/>
  <c r="BC59" i="29"/>
  <c r="T59" i="29"/>
  <c r="BQ59" i="29"/>
  <c r="BO102" i="29"/>
  <c r="BG102" i="29"/>
  <c r="BB102" i="29"/>
  <c r="Y102" i="29"/>
  <c r="AS102" i="29"/>
  <c r="X102" i="29"/>
  <c r="W102" i="29"/>
  <c r="V102" i="29"/>
  <c r="T102" i="29"/>
  <c r="BT102" i="29"/>
  <c r="BR102" i="29"/>
  <c r="BC102" i="29"/>
  <c r="AV102" i="29"/>
  <c r="U102" i="29"/>
  <c r="AX102" i="29"/>
  <c r="BQ102" i="29"/>
  <c r="BF102" i="29"/>
  <c r="BE102" i="29"/>
  <c r="BP102" i="29"/>
  <c r="BM102" i="29"/>
  <c r="BI102" i="29"/>
  <c r="AW102" i="29"/>
  <c r="BS102" i="29"/>
  <c r="AP102" i="29"/>
  <c r="BH102" i="29"/>
  <c r="AU102" i="29"/>
  <c r="AT102" i="29"/>
  <c r="BD102" i="29"/>
  <c r="AB102" i="29"/>
  <c r="AR102" i="29"/>
  <c r="AA102" i="29"/>
  <c r="BA102" i="29"/>
  <c r="AQ102" i="29"/>
  <c r="BL102" i="29"/>
  <c r="Z102" i="29"/>
  <c r="BN102" i="29"/>
  <c r="BR71" i="29"/>
  <c r="BF71" i="29"/>
  <c r="BD71" i="29"/>
  <c r="X71" i="29"/>
  <c r="AP71" i="29"/>
  <c r="Z71" i="29"/>
  <c r="Y71" i="29"/>
  <c r="BQ71" i="29"/>
  <c r="AA71" i="29"/>
  <c r="BT71" i="29"/>
  <c r="BM71" i="29"/>
  <c r="BB71" i="29"/>
  <c r="AW71" i="29"/>
  <c r="T71" i="29"/>
  <c r="BA71" i="29"/>
  <c r="U71" i="29"/>
  <c r="AV71" i="29"/>
  <c r="BI71" i="29"/>
  <c r="BP71" i="29"/>
  <c r="BS71" i="29"/>
  <c r="BN71" i="29"/>
  <c r="AR71" i="29"/>
  <c r="BG71" i="29"/>
  <c r="BH71" i="29"/>
  <c r="BC71" i="29"/>
  <c r="AQ71" i="29"/>
  <c r="AX71" i="29"/>
  <c r="BE71" i="29"/>
  <c r="AS71" i="29"/>
  <c r="AB71" i="29"/>
  <c r="W71" i="29"/>
  <c r="BL71" i="29"/>
  <c r="V71" i="29"/>
  <c r="BO71" i="29"/>
  <c r="AU71" i="29"/>
  <c r="AT71" i="29"/>
  <c r="BR101" i="29"/>
  <c r="BM101" i="29"/>
  <c r="BD101" i="29"/>
  <c r="BE101" i="29"/>
  <c r="V101" i="29"/>
  <c r="AP101" i="29"/>
  <c r="AB101" i="29"/>
  <c r="AX101" i="29"/>
  <c r="Y101" i="29"/>
  <c r="BN101" i="29"/>
  <c r="BL101" i="29"/>
  <c r="BS101" i="29"/>
  <c r="BQ101" i="29"/>
  <c r="AQ101" i="29"/>
  <c r="AV101" i="29"/>
  <c r="T101" i="29"/>
  <c r="BT101" i="29"/>
  <c r="BH101" i="29"/>
  <c r="AW101" i="29"/>
  <c r="BA101" i="29"/>
  <c r="BF101" i="29"/>
  <c r="AA101" i="29"/>
  <c r="AS101" i="29"/>
  <c r="BO101" i="29"/>
  <c r="AR101" i="29"/>
  <c r="W101" i="29"/>
  <c r="X101" i="29"/>
  <c r="BP101" i="29"/>
  <c r="Z101" i="29"/>
  <c r="BC101" i="29"/>
  <c r="BG101" i="29"/>
  <c r="AU101" i="29"/>
  <c r="U101" i="29"/>
  <c r="BB101" i="29"/>
  <c r="BI101" i="29"/>
  <c r="AT101" i="29"/>
  <c r="BR46" i="29"/>
  <c r="BP46" i="29"/>
  <c r="BH46" i="29"/>
  <c r="AR46" i="29"/>
  <c r="BI46" i="29"/>
  <c r="BF46" i="29"/>
  <c r="BE46" i="29"/>
  <c r="BO46" i="29"/>
  <c r="AX46" i="29"/>
  <c r="BN46" i="29"/>
  <c r="BC46" i="29"/>
  <c r="AW46" i="29"/>
  <c r="BA46" i="29"/>
  <c r="AA46" i="29"/>
  <c r="T46" i="29"/>
  <c r="AP46" i="29"/>
  <c r="BQ46" i="29"/>
  <c r="BS46" i="29"/>
  <c r="Y46" i="29"/>
  <c r="AS46" i="29"/>
  <c r="V46" i="29"/>
  <c r="BD46" i="29"/>
  <c r="AB46" i="29"/>
  <c r="BB46" i="29"/>
  <c r="BT46" i="29"/>
  <c r="AQ46" i="29"/>
  <c r="AV46" i="29"/>
  <c r="AU46" i="29"/>
  <c r="X46" i="29"/>
  <c r="BL46" i="29"/>
  <c r="U46" i="29"/>
  <c r="AT46" i="29"/>
  <c r="W46" i="29"/>
  <c r="BG46" i="29"/>
  <c r="BM46" i="29"/>
  <c r="Z46" i="29"/>
  <c r="BR83" i="29"/>
  <c r="BP83" i="29"/>
  <c r="BO83" i="29"/>
  <c r="AW83" i="29"/>
  <c r="T83" i="29"/>
  <c r="AU83" i="29"/>
  <c r="BT83" i="29"/>
  <c r="BH83" i="29"/>
  <c r="BE83" i="29"/>
  <c r="BN83" i="29"/>
  <c r="BF83" i="29"/>
  <c r="BC83" i="29"/>
  <c r="BQ83" i="29"/>
  <c r="BG83" i="29"/>
  <c r="W83" i="29"/>
  <c r="AT83" i="29"/>
  <c r="BS83" i="29"/>
  <c r="BB83" i="29"/>
  <c r="AR83" i="29"/>
  <c r="BA83" i="29"/>
  <c r="AS83" i="29"/>
  <c r="AX83" i="29"/>
  <c r="U83" i="29"/>
  <c r="BM83" i="29"/>
  <c r="AB83" i="29"/>
  <c r="AQ83" i="29"/>
  <c r="Z83" i="29"/>
  <c r="BL83" i="29"/>
  <c r="X83" i="29"/>
  <c r="Y83" i="29"/>
  <c r="BI83" i="29"/>
  <c r="AV83" i="29"/>
  <c r="AA83" i="29"/>
  <c r="BD83" i="29"/>
  <c r="AP83" i="29"/>
  <c r="V83" i="29"/>
  <c r="BR107" i="29"/>
  <c r="BO107" i="29"/>
  <c r="BB107" i="29"/>
  <c r="BH107" i="29"/>
  <c r="X107" i="29"/>
  <c r="AP107" i="29"/>
  <c r="AA107" i="29"/>
  <c r="U107" i="29"/>
  <c r="BI107" i="29"/>
  <c r="BN107" i="29"/>
  <c r="BT107" i="29"/>
  <c r="BL107" i="29"/>
  <c r="T107" i="29"/>
  <c r="AS107" i="29"/>
  <c r="Z107" i="29"/>
  <c r="AV107" i="29"/>
  <c r="BP107" i="29"/>
  <c r="AW107" i="29"/>
  <c r="AU107" i="29"/>
  <c r="AX107" i="29"/>
  <c r="AQ107" i="29"/>
  <c r="BF107" i="29"/>
  <c r="AR107" i="29"/>
  <c r="BE107" i="29"/>
  <c r="BQ107" i="29"/>
  <c r="W107" i="29"/>
  <c r="BS107" i="29"/>
  <c r="BG107" i="29"/>
  <c r="AB107" i="29"/>
  <c r="BC107" i="29"/>
  <c r="AT107" i="29"/>
  <c r="BM107" i="29"/>
  <c r="BA107" i="29"/>
  <c r="BD107" i="29"/>
  <c r="V107" i="29"/>
  <c r="Y107" i="29"/>
  <c r="BP110" i="29"/>
  <c r="BM110" i="29"/>
  <c r="BF110" i="29"/>
  <c r="AW110" i="29"/>
  <c r="BQ110" i="29"/>
  <c r="AA110" i="29"/>
  <c r="AP110" i="29"/>
  <c r="BH110" i="29"/>
  <c r="T110" i="29"/>
  <c r="BO110" i="29"/>
  <c r="BN110" i="29"/>
  <c r="AR110" i="29"/>
  <c r="AV110" i="29"/>
  <c r="AX110" i="29"/>
  <c r="AQ110" i="29"/>
  <c r="Z110" i="29"/>
  <c r="BS110" i="29"/>
  <c r="BA110" i="29"/>
  <c r="Y110" i="29"/>
  <c r="AS110" i="29"/>
  <c r="AT110" i="29"/>
  <c r="W110" i="29"/>
  <c r="BG110" i="29"/>
  <c r="U110" i="29"/>
  <c r="X110" i="29"/>
  <c r="BC110" i="29"/>
  <c r="BE110" i="29"/>
  <c r="BR110" i="29"/>
  <c r="BT110" i="29"/>
  <c r="BI110" i="29"/>
  <c r="V110" i="29"/>
  <c r="AB110" i="29"/>
  <c r="BL110" i="29"/>
  <c r="BB110" i="29"/>
  <c r="BD110" i="29"/>
  <c r="AU110" i="29"/>
  <c r="BN40" i="29"/>
  <c r="BA40" i="29"/>
  <c r="BH40" i="29"/>
  <c r="AA40" i="29"/>
  <c r="AS40" i="29"/>
  <c r="AT40" i="29"/>
  <c r="AQ40" i="29"/>
  <c r="AX40" i="29"/>
  <c r="BB40" i="29"/>
  <c r="BR40" i="29"/>
  <c r="BQ40" i="29"/>
  <c r="AW40" i="29"/>
  <c r="AV40" i="29"/>
  <c r="AB40" i="29"/>
  <c r="U40" i="29"/>
  <c r="T40" i="29"/>
  <c r="BP40" i="29"/>
  <c r="BT40" i="29"/>
  <c r="AR40" i="29"/>
  <c r="BS40" i="29"/>
  <c r="V40" i="29"/>
  <c r="BD40" i="29"/>
  <c r="AU40" i="29"/>
  <c r="BL40" i="29"/>
  <c r="BG40" i="29"/>
  <c r="AP40" i="29"/>
  <c r="BC40" i="29"/>
  <c r="BO40" i="29"/>
  <c r="Y40" i="29"/>
  <c r="W40" i="29"/>
  <c r="X40" i="29"/>
  <c r="BF40" i="29"/>
  <c r="BI40" i="29"/>
  <c r="BM40" i="29"/>
  <c r="BE40" i="29"/>
  <c r="Z40" i="29"/>
  <c r="BN50" i="29"/>
  <c r="BL50" i="29"/>
  <c r="BQ50" i="29"/>
  <c r="AW50" i="29"/>
  <c r="BP50" i="29"/>
  <c r="BB50" i="29"/>
  <c r="BF50" i="29"/>
  <c r="V50" i="29"/>
  <c r="T50" i="29"/>
  <c r="BR50" i="29"/>
  <c r="BG50" i="29"/>
  <c r="BD50" i="29"/>
  <c r="U50" i="29"/>
  <c r="AQ50" i="29"/>
  <c r="AP50" i="29"/>
  <c r="Z50" i="29"/>
  <c r="BO50" i="29"/>
  <c r="BM50" i="29"/>
  <c r="AR50" i="29"/>
  <c r="BA50" i="29"/>
  <c r="W50" i="29"/>
  <c r="BE50" i="29"/>
  <c r="X50" i="29"/>
  <c r="BI50" i="29"/>
  <c r="AS50" i="29"/>
  <c r="AU50" i="29"/>
  <c r="BT50" i="29"/>
  <c r="AV50" i="29"/>
  <c r="AB50" i="29"/>
  <c r="AT50" i="29"/>
  <c r="BS50" i="29"/>
  <c r="AX50" i="29"/>
  <c r="BC50" i="29"/>
  <c r="AA50" i="29"/>
  <c r="Y50" i="29"/>
  <c r="BH50" i="29"/>
  <c r="BQ54" i="29"/>
  <c r="BC54" i="29"/>
  <c r="AV54" i="29"/>
  <c r="U54" i="29"/>
  <c r="AS54" i="29"/>
  <c r="BI54" i="29"/>
  <c r="BF54" i="29"/>
  <c r="BM54" i="29"/>
  <c r="Z54" i="29"/>
  <c r="BL54" i="29"/>
  <c r="BO54" i="29"/>
  <c r="AW54" i="29"/>
  <c r="BP54" i="29"/>
  <c r="BD54" i="29"/>
  <c r="AT54" i="29"/>
  <c r="AQ54" i="29"/>
  <c r="BB54" i="29"/>
  <c r="T54" i="29"/>
  <c r="BS54" i="29"/>
  <c r="AR54" i="29"/>
  <c r="AU54" i="29"/>
  <c r="AA54" i="29"/>
  <c r="BR54" i="29"/>
  <c r="BT54" i="29"/>
  <c r="BH54" i="29"/>
  <c r="AB54" i="29"/>
  <c r="AX54" i="29"/>
  <c r="BE54" i="29"/>
  <c r="W54" i="29"/>
  <c r="BN54" i="29"/>
  <c r="BA54" i="29"/>
  <c r="AP54" i="29"/>
  <c r="BG54" i="29"/>
  <c r="Y54" i="29"/>
  <c r="X54" i="29"/>
  <c r="V54" i="29"/>
  <c r="BS95" i="29"/>
  <c r="BF95" i="29"/>
  <c r="BI95" i="29"/>
  <c r="AB95" i="29"/>
  <c r="AU95" i="29"/>
  <c r="AV95" i="29"/>
  <c r="AA95" i="29"/>
  <c r="Z95" i="29"/>
  <c r="Y95" i="29"/>
  <c r="BN95" i="29"/>
  <c r="BM95" i="29"/>
  <c r="BH95" i="29"/>
  <c r="AW95" i="29"/>
  <c r="T95" i="29"/>
  <c r="BT95" i="29"/>
  <c r="W95" i="29"/>
  <c r="BD95" i="29"/>
  <c r="BO95" i="29"/>
  <c r="BP95" i="29"/>
  <c r="BC95" i="29"/>
  <c r="BG95" i="29"/>
  <c r="BE95" i="29"/>
  <c r="AS95" i="29"/>
  <c r="BQ95" i="29"/>
  <c r="AR95" i="29"/>
  <c r="AX95" i="29"/>
  <c r="AT95" i="29"/>
  <c r="BR95" i="29"/>
  <c r="X95" i="29"/>
  <c r="U95" i="29"/>
  <c r="BL95" i="29"/>
  <c r="AP95" i="29"/>
  <c r="AQ95" i="29"/>
  <c r="V95" i="29"/>
  <c r="BB95" i="29"/>
  <c r="BA95" i="29"/>
  <c r="BP76" i="29"/>
  <c r="BE76" i="29"/>
  <c r="BC76" i="29"/>
  <c r="AR76" i="29"/>
  <c r="BG76" i="29"/>
  <c r="AX76" i="29"/>
  <c r="AU76" i="29"/>
  <c r="AT76" i="29"/>
  <c r="T76" i="29"/>
  <c r="BO76" i="29"/>
  <c r="BH76" i="29"/>
  <c r="AA76" i="29"/>
  <c r="BF76" i="29"/>
  <c r="BM76" i="29"/>
  <c r="Z76" i="29"/>
  <c r="BR76" i="29"/>
  <c r="BI76" i="29"/>
  <c r="BL76" i="29"/>
  <c r="W76" i="29"/>
  <c r="AV76" i="29"/>
  <c r="AB76" i="29"/>
  <c r="U76" i="29"/>
  <c r="BN76" i="29"/>
  <c r="BB76" i="29"/>
  <c r="AP76" i="29"/>
  <c r="AQ76" i="29"/>
  <c r="BQ76" i="29"/>
  <c r="AW76" i="29"/>
  <c r="X76" i="29"/>
  <c r="Y76" i="29"/>
  <c r="BA76" i="29"/>
  <c r="V76" i="29"/>
  <c r="BS76" i="29"/>
  <c r="BD76" i="29"/>
  <c r="BT76" i="29"/>
  <c r="AS76" i="29"/>
  <c r="BN99" i="29"/>
  <c r="BL99" i="29"/>
  <c r="BO99" i="29"/>
  <c r="BA99" i="29"/>
  <c r="X99" i="29"/>
  <c r="AU99" i="29"/>
  <c r="BG99" i="29"/>
  <c r="AT99" i="29"/>
  <c r="V99" i="29"/>
  <c r="BS99" i="29"/>
  <c r="BF99" i="29"/>
  <c r="BH99" i="29"/>
  <c r="T99" i="29"/>
  <c r="BC99" i="29"/>
  <c r="BE99" i="29"/>
  <c r="Z99" i="29"/>
  <c r="BM99" i="29"/>
  <c r="BB99" i="29"/>
  <c r="AW99" i="29"/>
  <c r="BQ99" i="29"/>
  <c r="AS99" i="29"/>
  <c r="W99" i="29"/>
  <c r="U99" i="29"/>
  <c r="BT99" i="29"/>
  <c r="AR99" i="29"/>
  <c r="AX99" i="29"/>
  <c r="BP99" i="29"/>
  <c r="AB99" i="29"/>
  <c r="Y99" i="29"/>
  <c r="AV99" i="29"/>
  <c r="BR99" i="29"/>
  <c r="AP99" i="29"/>
  <c r="BI99" i="29"/>
  <c r="AQ99" i="29"/>
  <c r="AA99" i="29"/>
  <c r="BD99" i="29"/>
  <c r="BM21" i="29"/>
  <c r="BR21" i="29"/>
  <c r="BD21" i="29"/>
  <c r="AW21" i="29"/>
  <c r="BS21" i="29"/>
  <c r="BN21" i="29"/>
  <c r="AB21" i="29"/>
  <c r="AT21" i="29"/>
  <c r="BA21" i="29"/>
  <c r="BL21" i="29"/>
  <c r="BQ21" i="29"/>
  <c r="BI21" i="29"/>
  <c r="Z21" i="29"/>
  <c r="AU21" i="29"/>
  <c r="BE21" i="29"/>
  <c r="BT21" i="29"/>
  <c r="U21" i="29"/>
  <c r="Y21" i="29"/>
  <c r="AQ21" i="29"/>
  <c r="BH21" i="29"/>
  <c r="V21" i="29"/>
  <c r="AX21" i="29"/>
  <c r="BO21" i="29"/>
  <c r="X21" i="29"/>
  <c r="BP21" i="29"/>
  <c r="BF21" i="29"/>
  <c r="W21" i="29"/>
  <c r="AS21" i="29"/>
  <c r="AP21" i="29"/>
  <c r="T21" i="29"/>
  <c r="BG21" i="29"/>
  <c r="AV21" i="29"/>
  <c r="BB21" i="29"/>
  <c r="AA21" i="29"/>
  <c r="BC21" i="29"/>
  <c r="AR21" i="29"/>
  <c r="BL55" i="29"/>
  <c r="BF55" i="29"/>
  <c r="BA55" i="29"/>
  <c r="X55" i="29"/>
  <c r="AP55" i="29"/>
  <c r="AT55" i="29"/>
  <c r="AV55" i="29"/>
  <c r="AQ55" i="29"/>
  <c r="AA55" i="29"/>
  <c r="BR55" i="29"/>
  <c r="BB55" i="29"/>
  <c r="AW55" i="29"/>
  <c r="T55" i="29"/>
  <c r="BS55" i="29"/>
  <c r="Z55" i="29"/>
  <c r="AS55" i="29"/>
  <c r="W55" i="29"/>
  <c r="V55" i="29"/>
  <c r="BT55" i="29"/>
  <c r="BN55" i="29"/>
  <c r="BE55" i="29"/>
  <c r="U55" i="29"/>
  <c r="BH55" i="29"/>
  <c r="BM55" i="29"/>
  <c r="AR55" i="29"/>
  <c r="BD55" i="29"/>
  <c r="Y55" i="29"/>
  <c r="BO55" i="29"/>
  <c r="BC55" i="29"/>
  <c r="AB55" i="29"/>
  <c r="BI55" i="29"/>
  <c r="BP55" i="29"/>
  <c r="AX55" i="29"/>
  <c r="BG55" i="29"/>
  <c r="AU55" i="29"/>
  <c r="BQ55" i="29"/>
  <c r="BO30" i="29"/>
  <c r="BL30" i="29"/>
  <c r="AW30" i="29"/>
  <c r="BD30" i="29"/>
  <c r="BM30" i="29"/>
  <c r="BN30" i="29"/>
  <c r="BC30" i="29"/>
  <c r="BB30" i="29"/>
  <c r="Y30" i="29"/>
  <c r="BQ30" i="29"/>
  <c r="AA30" i="29"/>
  <c r="Z30" i="29"/>
  <c r="X30" i="29"/>
  <c r="AP30" i="29"/>
  <c r="BP30" i="29"/>
  <c r="U30" i="29"/>
  <c r="V30" i="29"/>
  <c r="BF30" i="29"/>
  <c r="AX30" i="29"/>
  <c r="BT30" i="29"/>
  <c r="AV30" i="29"/>
  <c r="BA30" i="29"/>
  <c r="AT30" i="29"/>
  <c r="BS30" i="29"/>
  <c r="W30" i="29"/>
  <c r="AR30" i="29"/>
  <c r="T30" i="29"/>
  <c r="BR30" i="29"/>
  <c r="AS30" i="29"/>
  <c r="AQ30" i="29"/>
  <c r="AU30" i="29"/>
  <c r="BI30" i="29"/>
  <c r="BE30" i="29"/>
  <c r="AB30" i="29"/>
  <c r="BG30" i="29"/>
  <c r="BH30" i="29"/>
  <c r="BR81" i="29"/>
  <c r="BO81" i="29"/>
  <c r="BD81" i="29"/>
  <c r="BG81" i="29"/>
  <c r="V81" i="29"/>
  <c r="BM81" i="29"/>
  <c r="AA81" i="29"/>
  <c r="T81" i="29"/>
  <c r="BE81" i="29"/>
  <c r="BN81" i="29"/>
  <c r="BP81" i="29"/>
  <c r="BF81" i="29"/>
  <c r="AW81" i="29"/>
  <c r="BB81" i="29"/>
  <c r="AV81" i="29"/>
  <c r="U81" i="29"/>
  <c r="BI81" i="29"/>
  <c r="AT81" i="29"/>
  <c r="BQ81" i="29"/>
  <c r="BA81" i="29"/>
  <c r="AU81" i="29"/>
  <c r="AQ81" i="29"/>
  <c r="AB81" i="29"/>
  <c r="BL81" i="29"/>
  <c r="BS81" i="29"/>
  <c r="AP81" i="29"/>
  <c r="Y81" i="29"/>
  <c r="W81" i="29"/>
  <c r="BT81" i="29"/>
  <c r="BC81" i="29"/>
  <c r="BH81" i="29"/>
  <c r="AS81" i="29"/>
  <c r="AR81" i="29"/>
  <c r="AX81" i="29"/>
  <c r="X81" i="29"/>
  <c r="Z81" i="29"/>
  <c r="BR70" i="29"/>
  <c r="BO70" i="29"/>
  <c r="BM70" i="29"/>
  <c r="BF70" i="29"/>
  <c r="Y70" i="29"/>
  <c r="BA70" i="29"/>
  <c r="BN70" i="29"/>
  <c r="BS70" i="29"/>
  <c r="BI70" i="29"/>
  <c r="AV70" i="29"/>
  <c r="U70" i="29"/>
  <c r="AU70" i="29"/>
  <c r="AB70" i="29"/>
  <c r="AA70" i="29"/>
  <c r="AP70" i="29"/>
  <c r="BQ70" i="29"/>
  <c r="BD70" i="29"/>
  <c r="BE70" i="29"/>
  <c r="AT70" i="29"/>
  <c r="V70" i="29"/>
  <c r="Z70" i="29"/>
  <c r="BL70" i="29"/>
  <c r="BP70" i="29"/>
  <c r="AS70" i="29"/>
  <c r="W70" i="29"/>
  <c r="BB70" i="29"/>
  <c r="BG70" i="29"/>
  <c r="X70" i="29"/>
  <c r="AX70" i="29"/>
  <c r="BC70" i="29"/>
  <c r="BT70" i="29"/>
  <c r="T70" i="29"/>
  <c r="AW70" i="29"/>
  <c r="BH70" i="29"/>
  <c r="AR70" i="29"/>
  <c r="AQ70" i="29"/>
  <c r="BP77" i="29"/>
  <c r="BM77" i="29"/>
  <c r="BR77" i="29"/>
  <c r="BA77" i="29"/>
  <c r="V77" i="29"/>
  <c r="AP77" i="29"/>
  <c r="T77" i="29"/>
  <c r="AS77" i="29"/>
  <c r="AQ77" i="29"/>
  <c r="BS77" i="29"/>
  <c r="BE77" i="29"/>
  <c r="AR77" i="29"/>
  <c r="AU77" i="29"/>
  <c r="BB77" i="29"/>
  <c r="W77" i="29"/>
  <c r="BT77" i="29"/>
  <c r="BN77" i="29"/>
  <c r="BO77" i="29"/>
  <c r="Z77" i="29"/>
  <c r="BC77" i="29"/>
  <c r="AT77" i="29"/>
  <c r="BF77" i="29"/>
  <c r="BL77" i="29"/>
  <c r="BG77" i="29"/>
  <c r="AX77" i="29"/>
  <c r="U77" i="29"/>
  <c r="BQ77" i="29"/>
  <c r="AW77" i="29"/>
  <c r="Y77" i="29"/>
  <c r="AA77" i="29"/>
  <c r="BH77" i="29"/>
  <c r="BI77" i="29"/>
  <c r="X77" i="29"/>
  <c r="BD77" i="29"/>
  <c r="AV77" i="29"/>
  <c r="AB77" i="29"/>
  <c r="BD17" i="29"/>
  <c r="BB17" i="29"/>
  <c r="V17" i="29"/>
  <c r="AP17" i="29"/>
  <c r="BO17" i="29"/>
  <c r="U17" i="29"/>
  <c r="Y17" i="29"/>
  <c r="BS17" i="29"/>
  <c r="W17" i="29"/>
  <c r="BQ17" i="29"/>
  <c r="BP17" i="29"/>
  <c r="AW17" i="29"/>
  <c r="BN17" i="29"/>
  <c r="BT17" i="29"/>
  <c r="BC17" i="29"/>
  <c r="BL17" i="29"/>
  <c r="T17" i="29"/>
  <c r="BI17" i="29"/>
  <c r="BR17" i="29"/>
  <c r="BF17" i="29"/>
  <c r="AS17" i="29"/>
  <c r="AX17" i="29"/>
  <c r="BG17" i="29"/>
  <c r="AU17" i="29"/>
  <c r="AA17" i="29"/>
  <c r="X17" i="29"/>
  <c r="BM17" i="29"/>
  <c r="AR17" i="29"/>
  <c r="BE17" i="29"/>
  <c r="BA17" i="29"/>
  <c r="AT17" i="29"/>
  <c r="AV17" i="29"/>
  <c r="AQ17" i="29"/>
  <c r="AB17" i="29"/>
  <c r="BH17" i="29"/>
  <c r="Z17" i="29"/>
  <c r="BL89" i="29"/>
  <c r="BH89" i="29"/>
  <c r="BC89" i="29"/>
  <c r="Z89" i="29"/>
  <c r="AP89" i="29"/>
  <c r="BM89" i="29"/>
  <c r="W89" i="29"/>
  <c r="U89" i="29"/>
  <c r="T89" i="29"/>
  <c r="BR89" i="29"/>
  <c r="BP89" i="29"/>
  <c r="BD89" i="29"/>
  <c r="BF89" i="29"/>
  <c r="V89" i="29"/>
  <c r="BB89" i="29"/>
  <c r="AQ89" i="29"/>
  <c r="BG89" i="29"/>
  <c r="BA89" i="29"/>
  <c r="BT89" i="29"/>
  <c r="AW89" i="29"/>
  <c r="AV89" i="29"/>
  <c r="AX89" i="29"/>
  <c r="BS89" i="29"/>
  <c r="AR89" i="29"/>
  <c r="AT89" i="29"/>
  <c r="AA89" i="29"/>
  <c r="BN89" i="29"/>
  <c r="BO89" i="29"/>
  <c r="BE89" i="29"/>
  <c r="X89" i="29"/>
  <c r="AS89" i="29"/>
  <c r="BQ89" i="29"/>
  <c r="Y89" i="29"/>
  <c r="BI89" i="29"/>
  <c r="AU89" i="29"/>
  <c r="AB89" i="29"/>
  <c r="BQ88" i="29"/>
  <c r="BI88" i="29"/>
  <c r="BG88" i="29"/>
  <c r="AW88" i="29"/>
  <c r="BD88" i="29"/>
  <c r="BF88" i="29"/>
  <c r="BC88" i="29"/>
  <c r="AT88" i="29"/>
  <c r="X88" i="29"/>
  <c r="BT88" i="29"/>
  <c r="BS88" i="29"/>
  <c r="BE88" i="29"/>
  <c r="BB88" i="29"/>
  <c r="AR88" i="29"/>
  <c r="AV88" i="29"/>
  <c r="AP88" i="29"/>
  <c r="AX88" i="29"/>
  <c r="Y88" i="29"/>
  <c r="BM88" i="29"/>
  <c r="BO88" i="29"/>
  <c r="AS88" i="29"/>
  <c r="Z88" i="29"/>
  <c r="BR88" i="29"/>
  <c r="BH88" i="29"/>
  <c r="AU88" i="29"/>
  <c r="U88" i="29"/>
  <c r="BP88" i="29"/>
  <c r="BA88" i="29"/>
  <c r="AA88" i="29"/>
  <c r="AB88" i="29"/>
  <c r="T88" i="29"/>
  <c r="W88" i="29"/>
  <c r="V88" i="29"/>
  <c r="BL88" i="29"/>
  <c r="BN88" i="29"/>
  <c r="AQ88" i="29"/>
  <c r="BS65" i="29"/>
  <c r="BD65" i="29"/>
  <c r="AR65" i="29"/>
  <c r="BI65" i="29"/>
  <c r="BQ65" i="29"/>
  <c r="AA65" i="29"/>
  <c r="Y65" i="29"/>
  <c r="X65" i="29"/>
  <c r="AB65" i="29"/>
  <c r="BT65" i="29"/>
  <c r="BN65" i="29"/>
  <c r="BG65" i="29"/>
  <c r="Z65" i="29"/>
  <c r="BA65" i="29"/>
  <c r="BC65" i="29"/>
  <c r="U65" i="29"/>
  <c r="T65" i="29"/>
  <c r="BE65" i="29"/>
  <c r="BR65" i="29"/>
  <c r="V65" i="29"/>
  <c r="AV65" i="29"/>
  <c r="BF65" i="29"/>
  <c r="BH65" i="29"/>
  <c r="BO65" i="29"/>
  <c r="AS65" i="29"/>
  <c r="AX65" i="29"/>
  <c r="BP65" i="29"/>
  <c r="BB65" i="29"/>
  <c r="AU65" i="29"/>
  <c r="BM65" i="29"/>
  <c r="AT65" i="29"/>
  <c r="BL65" i="29"/>
  <c r="W65" i="29"/>
  <c r="AW65" i="29"/>
  <c r="AP65" i="29"/>
  <c r="AQ65" i="29"/>
  <c r="BQ53" i="29"/>
  <c r="BR53" i="29"/>
  <c r="AW53" i="29"/>
  <c r="BM53" i="29"/>
  <c r="BE53" i="29"/>
  <c r="AB53" i="29"/>
  <c r="AT53" i="29"/>
  <c r="BT53" i="29"/>
  <c r="BN53" i="29"/>
  <c r="BS53" i="29"/>
  <c r="AR53" i="29"/>
  <c r="BB53" i="29"/>
  <c r="AV53" i="29"/>
  <c r="W53" i="29"/>
  <c r="AA53" i="29"/>
  <c r="Y53" i="29"/>
  <c r="BH53" i="29"/>
  <c r="Z53" i="29"/>
  <c r="BG53" i="29"/>
  <c r="U53" i="29"/>
  <c r="AQ53" i="29"/>
  <c r="BD53" i="29"/>
  <c r="V53" i="29"/>
  <c r="AX53" i="29"/>
  <c r="BA53" i="29"/>
  <c r="X53" i="29"/>
  <c r="BP53" i="29"/>
  <c r="BI53" i="29"/>
  <c r="AU53" i="29"/>
  <c r="BO53" i="29"/>
  <c r="AS53" i="29"/>
  <c r="AP53" i="29"/>
  <c r="BF53" i="29"/>
  <c r="T53" i="29"/>
  <c r="BL53" i="29"/>
  <c r="BC53" i="29"/>
  <c r="BT94" i="29"/>
  <c r="BQ94" i="29"/>
  <c r="BC94" i="29"/>
  <c r="BD94" i="29"/>
  <c r="Y94" i="29"/>
  <c r="AS94" i="29"/>
  <c r="BB94" i="29"/>
  <c r="Z94" i="29"/>
  <c r="BE94" i="29"/>
  <c r="BL94" i="29"/>
  <c r="BG94" i="29"/>
  <c r="AV94" i="29"/>
  <c r="BM94" i="29"/>
  <c r="AP94" i="29"/>
  <c r="T94" i="29"/>
  <c r="AB94" i="29"/>
  <c r="BO94" i="29"/>
  <c r="BF94" i="29"/>
  <c r="AW94" i="29"/>
  <c r="BH94" i="29"/>
  <c r="AA94" i="29"/>
  <c r="AT94" i="29"/>
  <c r="W94" i="29"/>
  <c r="BN94" i="29"/>
  <c r="BA94" i="29"/>
  <c r="AR94" i="29"/>
  <c r="BI94" i="29"/>
  <c r="V94" i="29"/>
  <c r="X94" i="29"/>
  <c r="BR94" i="29"/>
  <c r="AU94" i="29"/>
  <c r="BS94" i="29"/>
  <c r="AQ94" i="29"/>
  <c r="U94" i="29"/>
  <c r="AX94" i="29"/>
  <c r="BP94" i="29"/>
  <c r="BO66" i="29"/>
  <c r="BS66" i="29"/>
  <c r="AW66" i="29"/>
  <c r="BM66" i="29"/>
  <c r="BE66" i="29"/>
  <c r="BB66" i="29"/>
  <c r="V66" i="29"/>
  <c r="T66" i="29"/>
  <c r="X66" i="29"/>
  <c r="BR66" i="29"/>
  <c r="BP66" i="29"/>
  <c r="BI66" i="29"/>
  <c r="AR66" i="29"/>
  <c r="BF66" i="29"/>
  <c r="AQ66" i="29"/>
  <c r="AX66" i="29"/>
  <c r="BQ66" i="29"/>
  <c r="BL66" i="29"/>
  <c r="BN66" i="29"/>
  <c r="BG66" i="29"/>
  <c r="BD66" i="29"/>
  <c r="Y66" i="29"/>
  <c r="AS66" i="29"/>
  <c r="AB66" i="29"/>
  <c r="AP66" i="29"/>
  <c r="AU66" i="29"/>
  <c r="BH66" i="29"/>
  <c r="BC66" i="29"/>
  <c r="W66" i="29"/>
  <c r="AV66" i="29"/>
  <c r="AA66" i="29"/>
  <c r="U66" i="29"/>
  <c r="BA66" i="29"/>
  <c r="Z66" i="29"/>
  <c r="BT66" i="29"/>
  <c r="AT66" i="29"/>
  <c r="BR106" i="29"/>
  <c r="BS106" i="29"/>
  <c r="BE106" i="29"/>
  <c r="AW106" i="29"/>
  <c r="BD106" i="29"/>
  <c r="AX106" i="29"/>
  <c r="AU106" i="29"/>
  <c r="AB106" i="29"/>
  <c r="V106" i="29"/>
  <c r="BT106" i="29"/>
  <c r="BM106" i="29"/>
  <c r="BG106" i="29"/>
  <c r="BI106" i="29"/>
  <c r="AR106" i="29"/>
  <c r="AS106" i="29"/>
  <c r="Z106" i="29"/>
  <c r="X106" i="29"/>
  <c r="W106" i="29"/>
  <c r="BP106" i="29"/>
  <c r="BQ106" i="29"/>
  <c r="BC106" i="29"/>
  <c r="BB106" i="29"/>
  <c r="Y106" i="29"/>
  <c r="BA106" i="29"/>
  <c r="T106" i="29"/>
  <c r="BF106" i="29"/>
  <c r="AP106" i="29"/>
  <c r="BO106" i="29"/>
  <c r="AT106" i="29"/>
  <c r="BN106" i="29"/>
  <c r="BH106" i="29"/>
  <c r="AQ106" i="29"/>
  <c r="BL106" i="29"/>
  <c r="AA106" i="29"/>
  <c r="AV106" i="29"/>
  <c r="U106" i="29"/>
  <c r="BT41" i="29"/>
  <c r="BH41" i="29"/>
  <c r="BR41" i="29"/>
  <c r="Z41" i="29"/>
  <c r="AP41" i="29"/>
  <c r="X41" i="29"/>
  <c r="AB41" i="29"/>
  <c r="AX41" i="29"/>
  <c r="AV41" i="29"/>
  <c r="BL41" i="29"/>
  <c r="BM41" i="29"/>
  <c r="V41" i="29"/>
  <c r="BB41" i="29"/>
  <c r="AQ41" i="29"/>
  <c r="AA41" i="29"/>
  <c r="Y41" i="29"/>
  <c r="BQ41" i="29"/>
  <c r="BE41" i="29"/>
  <c r="BC41" i="29"/>
  <c r="AS41" i="29"/>
  <c r="W41" i="29"/>
  <c r="U41" i="29"/>
  <c r="T41" i="29"/>
  <c r="AW41" i="29"/>
  <c r="BO41" i="29"/>
  <c r="BF41" i="29"/>
  <c r="BP41" i="29"/>
  <c r="AR41" i="29"/>
  <c r="BA41" i="29"/>
  <c r="AT41" i="29"/>
  <c r="BD41" i="29"/>
  <c r="AU41" i="29"/>
  <c r="BN41" i="29"/>
  <c r="BS41" i="29"/>
  <c r="BG41" i="29"/>
  <c r="BI41" i="29"/>
  <c r="BR113" i="29"/>
  <c r="BO113" i="29"/>
  <c r="BD113" i="29"/>
  <c r="BA113" i="29"/>
  <c r="Z113" i="29"/>
  <c r="AP113" i="29"/>
  <c r="BB113" i="29"/>
  <c r="X113" i="29"/>
  <c r="BE113" i="29"/>
  <c r="BQ113" i="29"/>
  <c r="BH113" i="29"/>
  <c r="BC113" i="29"/>
  <c r="BG113" i="29"/>
  <c r="BP113" i="29"/>
  <c r="BI113" i="29"/>
  <c r="AB113" i="29"/>
  <c r="BL113" i="29"/>
  <c r="AV113" i="29"/>
  <c r="AW113" i="29"/>
  <c r="AU113" i="29"/>
  <c r="AT113" i="29"/>
  <c r="AS113" i="29"/>
  <c r="T113" i="29"/>
  <c r="BM113" i="29"/>
  <c r="AR113" i="29"/>
  <c r="Y113" i="29"/>
  <c r="BT113" i="29"/>
  <c r="V113" i="29"/>
  <c r="AX113" i="29"/>
  <c r="BS113" i="29"/>
  <c r="AA113" i="29"/>
  <c r="W113" i="29"/>
  <c r="BN113" i="29"/>
  <c r="BF113" i="29"/>
  <c r="U113" i="29"/>
  <c r="AQ113" i="29"/>
  <c r="BT69" i="29"/>
  <c r="BR69" i="29"/>
  <c r="BM69" i="29"/>
  <c r="BA69" i="29"/>
  <c r="V69" i="29"/>
  <c r="BF69" i="29"/>
  <c r="W69" i="29"/>
  <c r="U69" i="29"/>
  <c r="BO69" i="29"/>
  <c r="BQ69" i="29"/>
  <c r="BD69" i="29"/>
  <c r="AW69" i="29"/>
  <c r="AU69" i="29"/>
  <c r="AB69" i="29"/>
  <c r="AS69" i="29"/>
  <c r="AQ69" i="29"/>
  <c r="BL69" i="29"/>
  <c r="BG69" i="29"/>
  <c r="AR69" i="29"/>
  <c r="AP69" i="29"/>
  <c r="BC69" i="29"/>
  <c r="Y69" i="29"/>
  <c r="X69" i="29"/>
  <c r="BB69" i="29"/>
  <c r="BN69" i="29"/>
  <c r="T69" i="29"/>
  <c r="BP69" i="29"/>
  <c r="BI69" i="29"/>
  <c r="AX69" i="29"/>
  <c r="AV69" i="29"/>
  <c r="BS69" i="29"/>
  <c r="Z69" i="29"/>
  <c r="AT69" i="29"/>
  <c r="BH69" i="29"/>
  <c r="BE69" i="29"/>
  <c r="AA69" i="29"/>
  <c r="BR42" i="29"/>
  <c r="BL42" i="29"/>
  <c r="BS42" i="29"/>
  <c r="AW42" i="29"/>
  <c r="BM42" i="29"/>
  <c r="BH42" i="29"/>
  <c r="T42" i="29"/>
  <c r="X42" i="29"/>
  <c r="BO42" i="29"/>
  <c r="BT42" i="29"/>
  <c r="BP42" i="29"/>
  <c r="AR42" i="29"/>
  <c r="BB42" i="29"/>
  <c r="Z42" i="29"/>
  <c r="AU42" i="29"/>
  <c r="AA42" i="29"/>
  <c r="BG42" i="29"/>
  <c r="AV42" i="29"/>
  <c r="AS42" i="29"/>
  <c r="AX42" i="29"/>
  <c r="AT42" i="29"/>
  <c r="BC42" i="29"/>
  <c r="Y42" i="29"/>
  <c r="BE42" i="29"/>
  <c r="AP42" i="29"/>
  <c r="V42" i="29"/>
  <c r="BN42" i="29"/>
  <c r="BF42" i="29"/>
  <c r="U42" i="29"/>
  <c r="AQ42" i="29"/>
  <c r="AB42" i="29"/>
  <c r="BQ42" i="29"/>
  <c r="BA42" i="29"/>
  <c r="BI42" i="29"/>
  <c r="BD42" i="29"/>
  <c r="W42" i="29"/>
  <c r="Q15" i="21"/>
  <c r="D88" i="19"/>
  <c r="AN15" i="27"/>
  <c r="AN13" i="27" s="1"/>
  <c r="AB15" i="27" l="1"/>
  <c r="X15" i="27"/>
  <c r="T15" i="27"/>
  <c r="Y15" i="27"/>
  <c r="AA15" i="27"/>
  <c r="U15" i="27"/>
  <c r="Z15" i="27"/>
  <c r="W15" i="27"/>
  <c r="V15" i="27"/>
  <c r="U15" i="29"/>
  <c r="BP15" i="29"/>
  <c r="BQ15" i="29"/>
  <c r="AW15" i="29"/>
  <c r="T15" i="29"/>
  <c r="AU15" i="29"/>
  <c r="BB15" i="29"/>
  <c r="AS15" i="29"/>
  <c r="AV15" i="29"/>
  <c r="BE15" i="29"/>
  <c r="BL15" i="29"/>
  <c r="BI15" i="29"/>
  <c r="AR15" i="29"/>
  <c r="BR15" i="29"/>
  <c r="AP15" i="29"/>
  <c r="AT15" i="29"/>
  <c r="Z15" i="29"/>
  <c r="AQ15" i="29"/>
  <c r="AX15" i="29"/>
  <c r="BS15" i="29"/>
  <c r="BG15" i="29"/>
  <c r="AB15" i="29"/>
  <c r="BF15" i="29"/>
  <c r="BD15" i="29"/>
  <c r="AA15" i="29"/>
  <c r="Y15" i="29"/>
  <c r="W15" i="29"/>
  <c r="BT15" i="29"/>
  <c r="BA15" i="29"/>
  <c r="BM15" i="29"/>
  <c r="BN15" i="29"/>
  <c r="BH15" i="29"/>
  <c r="BC15" i="29"/>
  <c r="V15" i="29"/>
  <c r="X15" i="29"/>
  <c r="BO15" i="29"/>
  <c r="AA15" i="21"/>
  <c r="D70" i="19" l="1"/>
  <c r="AC15" i="21"/>
  <c r="E77" i="19"/>
  <c r="F77" i="19" s="1"/>
  <c r="C78" i="19"/>
  <c r="D90" i="19" l="1"/>
  <c r="D92" i="19"/>
  <c r="E92" i="19" s="1"/>
  <c r="F92" i="19" s="1"/>
  <c r="D91" i="19"/>
  <c r="E91" i="19" s="1"/>
  <c r="F91" i="19" s="1"/>
  <c r="E70" i="19"/>
  <c r="F70" i="19" s="1"/>
  <c r="C79" i="19"/>
  <c r="E79" i="19" s="1"/>
  <c r="F79" i="19" s="1"/>
  <c r="E78" i="19"/>
  <c r="F78" i="19" s="1"/>
  <c r="E90" i="19" l="1"/>
  <c r="F90" i="19" s="1"/>
  <c r="D93" i="19"/>
  <c r="C82" i="19"/>
  <c r="D97" i="19" l="1"/>
  <c r="E93" i="19"/>
  <c r="F93" i="19" s="1"/>
  <c r="C84" i="19"/>
  <c r="E82" i="19"/>
  <c r="F82" i="19" s="1"/>
  <c r="E84" i="19" l="1"/>
  <c r="F84" i="19" s="1"/>
  <c r="C85" i="19"/>
  <c r="C86" i="19" l="1"/>
  <c r="E85" i="19"/>
  <c r="F85" i="19" s="1"/>
  <c r="C87" i="19" l="1"/>
  <c r="E87" i="19" s="1"/>
  <c r="F87" i="19" s="1"/>
  <c r="E86" i="19"/>
  <c r="F86" i="19" s="1"/>
  <c r="C88" i="19" l="1"/>
  <c r="E88" i="19" l="1"/>
  <c r="F88" i="19" s="1"/>
  <c r="C97" i="19"/>
  <c r="E97" i="19" s="1"/>
  <c r="F97" i="19" s="1"/>
</calcChain>
</file>

<file path=xl/sharedStrings.xml><?xml version="1.0" encoding="utf-8"?>
<sst xmlns="http://schemas.openxmlformats.org/spreadsheetml/2006/main" count="701" uniqueCount="386">
  <si>
    <t>Incurred Claims</t>
  </si>
  <si>
    <t>Member Months</t>
  </si>
  <si>
    <t>Service Category</t>
  </si>
  <si>
    <t>Inpatient Hospital</t>
  </si>
  <si>
    <t>Outpatient Hospital</t>
  </si>
  <si>
    <t>Professional</t>
  </si>
  <si>
    <t>Ultimate Incurred PMPM</t>
  </si>
  <si>
    <t>Allowed PMPM</t>
  </si>
  <si>
    <t>Catastrophic Eligibility</t>
  </si>
  <si>
    <t>Aggregate Calibration Factor</t>
  </si>
  <si>
    <t>Age Band</t>
  </si>
  <si>
    <t>Tobacco Factor</t>
  </si>
  <si>
    <t>64+</t>
  </si>
  <si>
    <t>Geographic Area Factors</t>
  </si>
  <si>
    <t>Area</t>
  </si>
  <si>
    <t>Counties</t>
  </si>
  <si>
    <t>Current Factor</t>
  </si>
  <si>
    <t>Proposed Factor</t>
  </si>
  <si>
    <t>Rating Area 1</t>
  </si>
  <si>
    <t xml:space="preserve">Rating Area 2 </t>
  </si>
  <si>
    <t>Rating Area 3</t>
  </si>
  <si>
    <t xml:space="preserve">Rating Area 4 </t>
  </si>
  <si>
    <t>Rating Area 5</t>
  </si>
  <si>
    <t>Rating Area 6</t>
  </si>
  <si>
    <t xml:space="preserve">Rating Area 7 </t>
  </si>
  <si>
    <t>Rating Area 8</t>
  </si>
  <si>
    <t>Rating Area 9</t>
  </si>
  <si>
    <t>Network Name</t>
  </si>
  <si>
    <t>Rating Area</t>
  </si>
  <si>
    <t>Ultimate Incurred Claims</t>
  </si>
  <si>
    <t>Age Calibration Factor</t>
  </si>
  <si>
    <t>Geographic Calibration Factor</t>
  </si>
  <si>
    <t>Non-EHB portion of Allowed Claims</t>
  </si>
  <si>
    <t>* Express Completion Factor as a percentage</t>
  </si>
  <si>
    <t>Cost*</t>
  </si>
  <si>
    <t>Utilization*</t>
  </si>
  <si>
    <t>Weight*</t>
  </si>
  <si>
    <t xml:space="preserve">    Change in Other</t>
  </si>
  <si>
    <t>Administrative Expenses</t>
  </si>
  <si>
    <t xml:space="preserve">    General and Claims</t>
  </si>
  <si>
    <t>Taxes and Fees</t>
  </si>
  <si>
    <t xml:space="preserve">    Pa Premium Tax (if applicable)</t>
  </si>
  <si>
    <t>Month-Year</t>
  </si>
  <si>
    <t>Profit or Contingency</t>
  </si>
  <si>
    <t>Age Factor</t>
  </si>
  <si>
    <t>DOH Approval Date</t>
  </si>
  <si>
    <t>Loss Ratio</t>
  </si>
  <si>
    <t>**Express Prescription Drug Rebates as a negative number</t>
  </si>
  <si>
    <t xml:space="preserve">Other Medical </t>
  </si>
  <si>
    <t>Capitation</t>
  </si>
  <si>
    <t>Prescription Drugs</t>
  </si>
  <si>
    <t>Total Annual Trend</t>
  </si>
  <si>
    <t>Market-wide Adjustments</t>
  </si>
  <si>
    <t>Single Risk Pool Adjustment Factors</t>
  </si>
  <si>
    <t>Earned Premium</t>
  </si>
  <si>
    <t>Completion Factors*</t>
  </si>
  <si>
    <t>Prescription Drug Rebates**</t>
  </si>
  <si>
    <t>&lt;18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</si>
  <si>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</si>
  <si>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</si>
  <si>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</si>
  <si>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</si>
  <si>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</si>
  <si>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</si>
  <si>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</si>
  <si>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</si>
  <si>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Total</t>
  </si>
  <si>
    <t>Carrier Name:</t>
  </si>
  <si>
    <t>Market Segment:</t>
  </si>
  <si>
    <t>Rate Effective Date:</t>
  </si>
  <si>
    <t>45 CFR Part 156.8 (d) (2) Allowable Factors</t>
  </si>
  <si>
    <t>Plan Number</t>
  </si>
  <si>
    <t>HIOS Plan ID (Standard Component)</t>
  </si>
  <si>
    <t>Metallic Tier</t>
  </si>
  <si>
    <t>Metallic Tier Actuarial Value</t>
  </si>
  <si>
    <t>Exchange On/Off or Off</t>
  </si>
  <si>
    <t>Provider Network</t>
  </si>
  <si>
    <t>Pure Premium</t>
  </si>
  <si>
    <t>Proposed Rate Change Compared to Prior 12 months</t>
  </si>
  <si>
    <t>Totals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</si>
  <si>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</si>
  <si>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</si>
  <si>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</si>
  <si>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</si>
  <si>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</si>
  <si>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</si>
  <si>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</si>
  <si>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</si>
  <si>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</si>
  <si>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</si>
  <si>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Plan 11</t>
  </si>
  <si>
    <t>Plan 12</t>
  </si>
  <si>
    <t>Plan 13</t>
  </si>
  <si>
    <t>Plan 14</t>
  </si>
  <si>
    <t>Plan 15</t>
  </si>
  <si>
    <t>Plan 16</t>
  </si>
  <si>
    <t>Plan 17</t>
  </si>
  <si>
    <t>Plan 18</t>
  </si>
  <si>
    <t>Plan 19</t>
  </si>
  <si>
    <t>Plan 20</t>
  </si>
  <si>
    <t>Plan 21</t>
  </si>
  <si>
    <t>Plan 22</t>
  </si>
  <si>
    <t>Plan 23</t>
  </si>
  <si>
    <t>Plan 24</t>
  </si>
  <si>
    <t>Plan 25</t>
  </si>
  <si>
    <t>Plan 26</t>
  </si>
  <si>
    <t>Plan 27</t>
  </si>
  <si>
    <t>Plan 28</t>
  </si>
  <si>
    <t>Plan 29</t>
  </si>
  <si>
    <t>Plan 30</t>
  </si>
  <si>
    <t>Plan 31</t>
  </si>
  <si>
    <t>Plan 32</t>
  </si>
  <si>
    <t>Plan 33</t>
  </si>
  <si>
    <t>Plan 34</t>
  </si>
  <si>
    <t>Plan 35</t>
  </si>
  <si>
    <t>Plan 36</t>
  </si>
  <si>
    <t>Plan 37</t>
  </si>
  <si>
    <t>Plan 38</t>
  </si>
  <si>
    <t>Plan 39</t>
  </si>
  <si>
    <t>Plan 40</t>
  </si>
  <si>
    <t>Plan 41</t>
  </si>
  <si>
    <t>Plan 42</t>
  </si>
  <si>
    <t>Plan 43</t>
  </si>
  <si>
    <t>Plan 44</t>
  </si>
  <si>
    <t>Plan 45</t>
  </si>
  <si>
    <t>Plan 46</t>
  </si>
  <si>
    <t>Plan 47</t>
  </si>
  <si>
    <t>Plan 48</t>
  </si>
  <si>
    <t>Plan 49</t>
  </si>
  <si>
    <t>Plan 50</t>
  </si>
  <si>
    <t>Plan 51</t>
  </si>
  <si>
    <t>Plan 52</t>
  </si>
  <si>
    <t>Plan 53</t>
  </si>
  <si>
    <t>Plan 54</t>
  </si>
  <si>
    <t>Plan 55</t>
  </si>
  <si>
    <t>Plan 56</t>
  </si>
  <si>
    <t>Plan 57</t>
  </si>
  <si>
    <t>Plan 58</t>
  </si>
  <si>
    <t>Plan 59</t>
  </si>
  <si>
    <t>Plan 60</t>
  </si>
  <si>
    <t>Plan 61</t>
  </si>
  <si>
    <t>Plan 62</t>
  </si>
  <si>
    <t>Plan 63</t>
  </si>
  <si>
    <t>Plan 64</t>
  </si>
  <si>
    <t>Plan 65</t>
  </si>
  <si>
    <t>Plan 66</t>
  </si>
  <si>
    <t>Plan 67</t>
  </si>
  <si>
    <t>Plan 68</t>
  </si>
  <si>
    <t>Plan 69</t>
  </si>
  <si>
    <t>Plan 70</t>
  </si>
  <si>
    <t>Plan 71</t>
  </si>
  <si>
    <t>Plan 72</t>
  </si>
  <si>
    <t>Plan 73</t>
  </si>
  <si>
    <t>Plan 74</t>
  </si>
  <si>
    <t>Plan 75</t>
  </si>
  <si>
    <t>Plan 76</t>
  </si>
  <si>
    <t>Plan 77</t>
  </si>
  <si>
    <t>Plan 78</t>
  </si>
  <si>
    <t>Plan 79</t>
  </si>
  <si>
    <t>Plan 80</t>
  </si>
  <si>
    <t>Plan 81</t>
  </si>
  <si>
    <t>Plan 82</t>
  </si>
  <si>
    <t>Plan 83</t>
  </si>
  <si>
    <t>Plan 84</t>
  </si>
  <si>
    <t>Plan 85</t>
  </si>
  <si>
    <t>Plan 86</t>
  </si>
  <si>
    <t>Plan 87</t>
  </si>
  <si>
    <t>Plan 88</t>
  </si>
  <si>
    <t>Plan 89</t>
  </si>
  <si>
    <t>Plan 90</t>
  </si>
  <si>
    <t>Plan 91</t>
  </si>
  <si>
    <t>Plan 92</t>
  </si>
  <si>
    <t>Plan 93</t>
  </si>
  <si>
    <t>Plan 94</t>
  </si>
  <si>
    <t>Plan 95</t>
  </si>
  <si>
    <t>Plan 96</t>
  </si>
  <si>
    <t>Plan 97</t>
  </si>
  <si>
    <t>Plan 98</t>
  </si>
  <si>
    <t>Plan 99</t>
  </si>
  <si>
    <t>Plan 100</t>
  </si>
  <si>
    <t>Market Adjusted Index Rate</t>
  </si>
  <si>
    <t>Benefits in addition to EHB</t>
  </si>
  <si>
    <t>Calibration</t>
  </si>
  <si>
    <r>
      <t>Table</t>
    </r>
    <r>
      <rPr>
        <b/>
        <sz val="16"/>
        <rFont val="Calibri"/>
        <family val="2"/>
        <scheme val="minor"/>
      </rPr>
      <t xml:space="preserve"> 1. Number of Members</t>
    </r>
  </si>
  <si>
    <t>Consumer Factors</t>
  </si>
  <si>
    <t xml:space="preserve">    Agent/Broker Fees and Commissions</t>
  </si>
  <si>
    <t xml:space="preserve">
Standard AV, Approach (1), Approach (2)</t>
  </si>
  <si>
    <t xml:space="preserve">Admin Costs </t>
  </si>
  <si>
    <t>Taxes &amp; Fees (not including Exchange fees)</t>
  </si>
  <si>
    <t>Average (weighted by enrollment by rating area)</t>
  </si>
  <si>
    <t>Paid Claims</t>
  </si>
  <si>
    <t xml:space="preserve">Total Non-EHB Capitation </t>
  </si>
  <si>
    <t>Projected Paid EHB Claims PMPM</t>
  </si>
  <si>
    <t>Market-Adjusted Projected Paid EHB Claims PMPM</t>
  </si>
  <si>
    <t xml:space="preserve">Market-Adjusted Projected Allowed Total Claims PMPM </t>
  </si>
  <si>
    <t xml:space="preserve">    Quality Improvement Initiatives</t>
  </si>
  <si>
    <t xml:space="preserve">Total Retention </t>
  </si>
  <si>
    <t>Normalized Market-Adjusted Projected Allowed Total Claims PMPM</t>
  </si>
  <si>
    <t xml:space="preserve">    Federal Income Tax</t>
  </si>
  <si>
    <t xml:space="preserve">Market-Adjusted Projected Paid Total Claims PMPM </t>
  </si>
  <si>
    <t xml:space="preserve">
Plan Type 
(HMO, POS, PPO, EPO, Indemnity, Other)</t>
  </si>
  <si>
    <t>Pricing AV (company-determined AV)</t>
  </si>
  <si>
    <t>% of Total Covered Lives</t>
  </si>
  <si>
    <t xml:space="preserve">Change in 21-year-old Non-Tobacco Premium PMPM </t>
  </si>
  <si>
    <t xml:space="preserve">Projected Required Revenue PMPM </t>
  </si>
  <si>
    <t>Allowed Claims (Non-Capitated)</t>
  </si>
  <si>
    <t>Total Prescription Drug Rebates*</t>
  </si>
  <si>
    <t>*Express Prescription Drug Rebates as a negative number</t>
  </si>
  <si>
    <t>Members</t>
  </si>
  <si>
    <t>Allowed Claims (Net of Prescription Drug Rebates)</t>
  </si>
  <si>
    <t>&lt;- Paid to Allowed Average Factor in Projection Period on URRT</t>
  </si>
  <si>
    <t>&lt;-  Single Pool Gross Premium Avg. Rate, PMPM on URRT</t>
  </si>
  <si>
    <t>Market-Adjusted Projected Allowed Total Claims PMPM</t>
  </si>
  <si>
    <t>Member-months</t>
  </si>
  <si>
    <t>Estimated Cost Sharing 
(Member &amp; HHS)</t>
  </si>
  <si>
    <t>Experience Period</t>
  </si>
  <si>
    <t xml:space="preserve">Projected Rating Period                                   </t>
  </si>
  <si>
    <t xml:space="preserve">Market-Adjusted Projected Allowed EHB Claims PMPM </t>
  </si>
  <si>
    <t>Benefit Richness (induced demand)</t>
  </si>
  <si>
    <r>
      <t xml:space="preserve">Retention Items </t>
    </r>
    <r>
      <rPr>
        <sz val="12"/>
        <rFont val="Calibri"/>
        <family val="2"/>
        <scheme val="minor"/>
      </rPr>
      <t xml:space="preserve">- </t>
    </r>
    <r>
      <rPr>
        <i/>
        <sz val="12"/>
        <rFont val="Calibri"/>
        <family val="2"/>
        <scheme val="minor"/>
      </rPr>
      <t>Express in percentages</t>
    </r>
  </si>
  <si>
    <t xml:space="preserve">*PA follows the federal default age curve. </t>
  </si>
  <si>
    <t xml:space="preserve">&lt;- Market-Adjusted Index Rate  </t>
  </si>
  <si>
    <t>60-63</t>
  </si>
  <si>
    <t>Table 2. Experience Period Claims and Premiums</t>
  </si>
  <si>
    <t>Table 3. Trend Components</t>
  </si>
  <si>
    <t>Table 5. Development of the Projected Index Rate, Market-Adjusted Index Rate, and Total Allowed Claims</t>
  </si>
  <si>
    <t>Table 6. Retention</t>
  </si>
  <si>
    <t>Table 7. Normalized Market-Adjusted Projected Allowed Total Claims</t>
  </si>
  <si>
    <t>Normalization Factors</t>
  </si>
  <si>
    <t>Average Age Factor</t>
  </si>
  <si>
    <t>Average Geographic Factor</t>
  </si>
  <si>
    <t>Average Tobacco Factor</t>
  </si>
  <si>
    <t>Average Network Factor</t>
  </si>
  <si>
    <t>Rate Components</t>
  </si>
  <si>
    <t>Difference</t>
  </si>
  <si>
    <t>Percent Change</t>
  </si>
  <si>
    <t>A.  Calibrated Plan Adjusted Index Rate (PMPM)</t>
  </si>
  <si>
    <t>Paid-to-Allowed</t>
  </si>
  <si>
    <t>URRT Morbidity</t>
  </si>
  <si>
    <t>URRT "Other"</t>
  </si>
  <si>
    <t>D.  Change in Normalized Allowed Claims Adjustment Components</t>
  </si>
  <si>
    <t>Risk Adjustment</t>
  </si>
  <si>
    <t xml:space="preserve">       D3.  URRT Morbidity</t>
  </si>
  <si>
    <t>Exchange User Fee</t>
  </si>
  <si>
    <t xml:space="preserve">       D4.  URRT Other</t>
  </si>
  <si>
    <t xml:space="preserve">       D5.  Normalized URRT RA/RI on an allowed basis</t>
  </si>
  <si>
    <t xml:space="preserve">       D6.  Normalized Exchange User Fee on an allowed basis</t>
  </si>
  <si>
    <t>Network</t>
  </si>
  <si>
    <t>Pricing AV</t>
  </si>
  <si>
    <t>Benefit Richness</t>
  </si>
  <si>
    <t>E.  Change in Allowable Plan Adjusted Level Components</t>
  </si>
  <si>
    <t xml:space="preserve">       E1.  Network</t>
  </si>
  <si>
    <t xml:space="preserve">       E2.  Pricing AV</t>
  </si>
  <si>
    <t xml:space="preserve">       E3.  Benefit Richness</t>
  </si>
  <si>
    <t>Profit and/or Contingency</t>
  </si>
  <si>
    <t xml:space="preserve">       E5.  Subtotal - Sum(E1:E4)</t>
  </si>
  <si>
    <t>F.  Change in Retention Components</t>
  </si>
  <si>
    <t xml:space="preserve">       F1.  Administrative Expenses</t>
  </si>
  <si>
    <t xml:space="preserve">       F2.  Taxes and Fees</t>
  </si>
  <si>
    <t xml:space="preserve">       F3.  Profit and/or Contingency</t>
  </si>
  <si>
    <t xml:space="preserve">       F4.  Subtotal - Sum(F1:F3)</t>
  </si>
  <si>
    <t>G.  Change in Miscellaneous Items</t>
  </si>
  <si>
    <t xml:space="preserve">       E4.  Catastrophic Eligibility</t>
  </si>
  <si>
    <t>Tobacco Surcharge Adjustment</t>
  </si>
  <si>
    <t>Average Benefit Richness (induced demand)</t>
  </si>
  <si>
    <t>&lt;- URRT W1, S2</t>
  </si>
  <si>
    <t>&lt;- URRT W1, S3</t>
  </si>
  <si>
    <t xml:space="preserve">&lt;- URRT W1, S2 </t>
  </si>
  <si>
    <t xml:space="preserve">    Projected Paid Exchange User Fees PMPM</t>
  </si>
  <si>
    <t>Estimated  Annual Cost Sharing  
(Member + HHS)</t>
  </si>
  <si>
    <t xml:space="preserve">    Projected Paid to Allowed Ratio </t>
  </si>
  <si>
    <t xml:space="preserve">       D2.  URRT Trend</t>
  </si>
  <si>
    <t>Table 4. Historical Experience</t>
  </si>
  <si>
    <t>Total Annual Premium</t>
  </si>
  <si>
    <t xml:space="preserve">       D1.  Base period allowed claims after normalization</t>
  </si>
  <si>
    <t>Table 10. Plan Rates</t>
  </si>
  <si>
    <t>Table 11. Plan Premium Development for 21-Year-Old Non-Tobacco User</t>
  </si>
  <si>
    <t>Table 12. Age and Tobacco Factors</t>
  </si>
  <si>
    <t>Table 13. Geographic Factors</t>
  </si>
  <si>
    <t>Table 14. Network Factors</t>
  </si>
  <si>
    <t>Rate Development and Change</t>
  </si>
  <si>
    <t>Data Relevant to the Rate Filing</t>
  </si>
  <si>
    <t>B.  Base period allowed claims before normalization</t>
  </si>
  <si>
    <t>Table 5A. Small Group Projected Index Rate with Quarterly Trend</t>
  </si>
  <si>
    <t>Total Single Risk Pool</t>
  </si>
  <si>
    <t># of Member Months Renewing in Quarter</t>
  </si>
  <si>
    <t>Months of Trend</t>
  </si>
  <si>
    <t>Annual Trend</t>
  </si>
  <si>
    <t>Single Risk Pool Projected Allowed Claims</t>
  </si>
  <si>
    <t xml:space="preserve">       D7.  Subtotal - Sum(D1:D6)</t>
  </si>
  <si>
    <t>C.  Normalization factor component of change</t>
  </si>
  <si>
    <t>H. Sum of Components of Rate Change (should approximate the change shown in line A)</t>
  </si>
  <si>
    <t xml:space="preserve">Estimated Risk Adjustment </t>
  </si>
  <si>
    <t>Estimated Reinsurance Recoveries</t>
  </si>
  <si>
    <t xml:space="preserve">    PCORI Fees (Enter $ amount here: $______________    )</t>
  </si>
  <si>
    <t>&lt;- Index Rate for Projection Period on URRT - Small Group</t>
  </si>
  <si>
    <t xml:space="preserve">Adjusted Projected Allowed EHB Claims PMPM </t>
  </si>
  <si>
    <t>Adjusted Projected Allowed EHB Claims PMPM [will only populate for small group filings]</t>
  </si>
  <si>
    <t>Base Period Start Date</t>
  </si>
  <si>
    <t>Date of Most Recent Membership</t>
  </si>
  <si>
    <t xml:space="preserve">Experience Period Total Allowed EHB Claims + EHB Capitation PMPM (net of prescription drug rebates) </t>
  </si>
  <si>
    <t>Total Applied Trend Projection Factor</t>
  </si>
  <si>
    <t>to</t>
  </si>
  <si>
    <t>Table 2b. Manual Experience Period Claims and Premiums</t>
  </si>
  <si>
    <t>Table 3b. Manual Trend Components</t>
  </si>
  <si>
    <t>Table 4b. Historical Manual Experience</t>
  </si>
  <si>
    <t>URRT Trend (Total Applied Trend Factor)</t>
  </si>
  <si>
    <t>Projection Period Age and Tobacco Factors</t>
  </si>
  <si>
    <t>Projecion Period Network Factors</t>
  </si>
  <si>
    <t>PA Rate Quarterly Template Part V</t>
  </si>
  <si>
    <t>ABC Co</t>
  </si>
  <si>
    <t>PPO</t>
  </si>
  <si>
    <r>
      <t>Table</t>
    </r>
    <r>
      <rPr>
        <b/>
        <sz val="16"/>
        <rFont val="Calibri"/>
        <family val="2"/>
        <scheme val="minor"/>
      </rPr>
      <t xml:space="preserve"> 0. Identifying Information</t>
    </r>
  </si>
  <si>
    <t>Total EHB Capitation</t>
  </si>
  <si>
    <t>Projected Allowed Non-EHB Claims PMPM</t>
  </si>
  <si>
    <r>
      <t>Table 8.</t>
    </r>
    <r>
      <rPr>
        <b/>
        <sz val="16"/>
        <rFont val="Calibri"/>
        <family val="2"/>
        <scheme val="minor"/>
      </rPr>
      <t xml:space="preserve"> Components of Rate Change</t>
    </r>
  </si>
  <si>
    <r>
      <t>Table 9. Year-over-Year</t>
    </r>
    <r>
      <rPr>
        <b/>
        <sz val="16"/>
        <rFont val="Calibri"/>
        <family val="2"/>
        <scheme val="minor"/>
      </rPr>
      <t xml:space="preserve"> Data to Support Table 8</t>
    </r>
  </si>
  <si>
    <t>These cells auto-fill using the data entered in Table 10.</t>
  </si>
  <si>
    <t>Actual Experience Data</t>
  </si>
  <si>
    <t>Manual Data</t>
  </si>
  <si>
    <t>Total Allowed EHB Claims + EHB Capitation PMPM (net of prescription drug rebates) PMPM</t>
  </si>
  <si>
    <t>Two year trend projection Factor</t>
  </si>
  <si>
    <t>Unadjusted Projected Allowed EHB Claims PMPM</t>
  </si>
  <si>
    <t xml:space="preserve">  Change in Morbidity</t>
  </si>
  <si>
    <t xml:space="preserve">  Change in Other</t>
  </si>
  <si>
    <t xml:space="preserve">    Change in Demographics</t>
  </si>
  <si>
    <t xml:space="preserve">    Change in Network</t>
  </si>
  <si>
    <t xml:space="preserve">    Change in Benefits</t>
  </si>
  <si>
    <t>Total Adjusted Projected Allowed EHB Claims PMPM</t>
  </si>
  <si>
    <t>Credibidility Factors</t>
  </si>
  <si>
    <t>Blended Projected EHB Claims PMPM</t>
  </si>
  <si>
    <t>Blended Loss Ratio</t>
  </si>
  <si>
    <t xml:space="preserve"> &lt;- Index Rate of Experience Period on URRT</t>
  </si>
  <si>
    <t xml:space="preserve">  &lt;- See Instructions</t>
  </si>
  <si>
    <t>Individual</t>
  </si>
  <si>
    <t xml:space="preserve">2017 
Calibrated Plan Adjusted Index Rate PMPM  </t>
  </si>
  <si>
    <t xml:space="preserve">2018  Calibrated Plan Adjusted Index Rate PMPM </t>
  </si>
  <si>
    <t xml:space="preserve">1/1/17 Plan 
Marketing Name </t>
  </si>
  <si>
    <t>Product(s):</t>
  </si>
  <si>
    <t>0-14</t>
  </si>
  <si>
    <t xml:space="preserve">Change in Quarter 1, 21-year-old Non-Tobacco Premium PMPM </t>
  </si>
  <si>
    <t xml:space="preserve">Quarter 1 2018, 21-year-old Non-Tobacco Premium PMPM </t>
  </si>
  <si>
    <t xml:space="preserve"> Quarter 1 2017, 21-year-old Non-Tobacco Premium PMPM </t>
  </si>
  <si>
    <t xml:space="preserve">Quarter 2 2018, 21-year-old Non-Tobacco Premium PMPM </t>
  </si>
  <si>
    <t xml:space="preserve">Quarter 3 2018, 21-year-old Non-Tobacco Premium PMPM </t>
  </si>
  <si>
    <t xml:space="preserve">Quarter 4 2018, 21-year-old Non-Tobacco Premium PMPM </t>
  </si>
  <si>
    <t xml:space="preserve">    Health Insurance Providers Fee </t>
  </si>
  <si>
    <t>Effective Date</t>
  </si>
  <si>
    <t>Adjusted Projected Allowed EHB Claims PMPM Q1</t>
  </si>
  <si>
    <t>Quarterly Trend Factor</t>
  </si>
  <si>
    <t>2018 Trend Factors by Quarter</t>
  </si>
  <si>
    <t>Small Group</t>
  </si>
  <si>
    <t xml:space="preserve">2017 21-year-old, Non-Tobacco Premium PMPM </t>
  </si>
  <si>
    <t>2018 21-year-old, Non-Tobacco Premium PMPM</t>
  </si>
  <si>
    <t>PA Rate Template Part II</t>
  </si>
  <si>
    <t xml:space="preserve">    Projected Risk Adjustment PMPM</t>
  </si>
  <si>
    <t>** Should = URRT Trend</t>
  </si>
  <si>
    <t>Composite URRT Trend **</t>
  </si>
  <si>
    <t>Induced Demand*</t>
  </si>
  <si>
    <t>* Express Cost, Utilization, Induced Utilization and Weight as percentages</t>
  </si>
  <si>
    <t>Induced Utilization*</t>
  </si>
  <si>
    <t>Composite URRT Trend**</t>
  </si>
  <si>
    <t xml:space="preserve">  &lt;- Projected Index Rate </t>
  </si>
  <si>
    <t xml:space="preserve">     Development of the Projected Index Rate</t>
  </si>
  <si>
    <t xml:space="preserve">     Development of the Market-Adjusted Index Rate and Total Allowed Claims</t>
  </si>
  <si>
    <t>Blended Base Period Unadjusted Claims before Normalization</t>
  </si>
  <si>
    <t>PA Rate Template Part IV A - Individual</t>
  </si>
  <si>
    <t>PA Rate Template Part IV B - Small Group Annual</t>
  </si>
  <si>
    <t>PA Rate Template Part I</t>
  </si>
  <si>
    <t>PA Rate Template Part III</t>
  </si>
  <si>
    <t>1/1/18  Plan  
HIOS PLAN ID 
(If 1/1/17 Plan Discontinued)</t>
  </si>
  <si>
    <t>Discontinued, New, Modified, Existing (D,N,M,E) for 2018</t>
  </si>
  <si>
    <t>Blended Earned Premium</t>
  </si>
  <si>
    <t>Profit/Contingency (after tax)</t>
  </si>
  <si>
    <t>&lt;- Index Rate for Projection Period on URRT - Individual or First Quarter Small Group</t>
  </si>
  <si>
    <t>For Informational Purposes only - No input required.</t>
  </si>
  <si>
    <t>&lt;- Actual Experience PMPM should be consistent with the Index Rate for Experience Period on URRT</t>
  </si>
  <si>
    <t xml:space="preserve">  &lt;- See URRT Instructions</t>
  </si>
  <si>
    <t xml:space="preserve">Plan 
Marketing Name </t>
  </si>
  <si>
    <t>Total Covered Lives @ 02-01-2017</t>
  </si>
  <si>
    <t>Existing, Modified, New, Discontinued &amp; Mapped, Discontinued &amp; Not Mapped (E,M,N,DM, DNM) for 2018</t>
  </si>
  <si>
    <t>1/1/18  Plan HIOS Plan ID   (If 1/1/17 Plan Discontinued &amp; Mapped)</t>
  </si>
  <si>
    <t>Average Age</t>
  </si>
  <si>
    <t>2018 Continued/ Discontined Plans Indicator</t>
  </si>
  <si>
    <t>*Tables 1, 2 and 4 must include data for all non-grandfathered business (ACA compliant and Transitional)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</si>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</sst>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&quot;$&quot;#,##0.00"/>
    <numFmt numFmtId="167" formatCode="0.0%"/>
    <numFmt numFmtId="168" formatCode="0.0"/>
    <numFmt numFmtId="169" formatCode="0.0000"/>
    <numFmt numFmtId="170" formatCode="_(* #,##0.000_);_(* \(#,##0.0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sz val="12"/>
      <name val="Calibri"/>
      <family val="2"/>
      <scheme val="minor"/>
    </font>
    <font>
      <u/>
      <sz val="12"/>
      <name val="Calibri"/>
      <family val="2"/>
    </font>
    <font>
      <sz val="11"/>
      <name val="Calibri"/>
      <family val="2"/>
    </font>
    <font>
      <b/>
      <sz val="20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D0D0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lightUp"/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rgb="FF0070C0"/>
      </top>
      <bottom style="thin">
        <color indexed="64"/>
      </bottom>
      <diagonal/>
    </border>
    <border>
      <left style="double">
        <color rgb="FF0070C0"/>
      </left>
      <right/>
      <top/>
      <bottom/>
      <diagonal/>
    </border>
    <border>
      <left/>
      <right/>
      <top style="thin">
        <color indexed="64"/>
      </top>
      <bottom style="double">
        <color rgb="FF0070C0"/>
      </bottom>
      <diagonal/>
    </border>
    <border>
      <left style="double">
        <color rgb="FF0070C0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39">
    <xf numFmtId="0" fontId="0" fillId="0" borderId="0" xfId="0"/>
    <xf numFmtId="0" fontId="7" fillId="7" borderId="1" xfId="0" applyFont="1" applyFill="1" applyBorder="1"/>
    <xf numFmtId="0" fontId="8" fillId="0" borderId="0" xfId="0" applyFont="1" applyAlignment="1">
      <alignment vertical="center"/>
    </xf>
    <xf numFmtId="0" fontId="6" fillId="6" borderId="0" xfId="0" applyFont="1" applyFill="1" applyAlignment="1">
      <alignment horizontal="right"/>
    </xf>
    <xf numFmtId="0" fontId="4" fillId="10" borderId="11" xfId="0" applyFont="1" applyFill="1" applyBorder="1" applyAlignment="1">
      <alignment horizontal="center" wrapText="1"/>
    </xf>
    <xf numFmtId="0" fontId="4" fillId="11" borderId="11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left" wrapText="1"/>
    </xf>
    <xf numFmtId="0" fontId="6" fillId="6" borderId="0" xfId="0" applyFont="1" applyFill="1"/>
    <xf numFmtId="0" fontId="4" fillId="6" borderId="1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5" fillId="0" borderId="9" xfId="0" applyFont="1" applyBorder="1"/>
    <xf numFmtId="0" fontId="7" fillId="0" borderId="2" xfId="0" applyFont="1" applyFill="1" applyBorder="1"/>
    <xf numFmtId="0" fontId="7" fillId="0" borderId="9" xfId="0" quotePrefix="1" applyFont="1" applyFill="1" applyBorder="1"/>
    <xf numFmtId="0" fontId="7" fillId="0" borderId="3" xfId="0" quotePrefix="1" applyFont="1" applyFill="1" applyBorder="1"/>
    <xf numFmtId="0" fontId="4" fillId="4" borderId="26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44" fontId="11" fillId="5" borderId="11" xfId="1" applyFont="1" applyFill="1" applyBorder="1"/>
    <xf numFmtId="0" fontId="9" fillId="0" borderId="0" xfId="0" applyFont="1" applyFill="1" applyAlignment="1">
      <alignment vertical="center"/>
    </xf>
    <xf numFmtId="0" fontId="11" fillId="0" borderId="0" xfId="0" applyFont="1"/>
    <xf numFmtId="0" fontId="11" fillId="6" borderId="36" xfId="0" applyFont="1" applyFill="1" applyBorder="1" applyAlignment="1"/>
    <xf numFmtId="0" fontId="11" fillId="6" borderId="37" xfId="0" applyFont="1" applyFill="1" applyBorder="1" applyAlignment="1"/>
    <xf numFmtId="14" fontId="11" fillId="6" borderId="27" xfId="0" applyNumberFormat="1" applyFont="1" applyFill="1" applyBorder="1" applyAlignment="1"/>
    <xf numFmtId="14" fontId="11" fillId="6" borderId="29" xfId="0" applyNumberFormat="1" applyFont="1" applyFill="1" applyBorder="1" applyAlignment="1"/>
    <xf numFmtId="0" fontId="11" fillId="6" borderId="46" xfId="0" applyFont="1" applyFill="1" applyBorder="1" applyAlignment="1"/>
    <xf numFmtId="0" fontId="12" fillId="0" borderId="2" xfId="0" applyFont="1" applyBorder="1"/>
    <xf numFmtId="0" fontId="11" fillId="0" borderId="0" xfId="0" applyFont="1" applyAlignment="1"/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44" fontId="5" fillId="5" borderId="9" xfId="1" applyFont="1" applyFill="1" applyBorder="1" applyAlignment="1">
      <alignment horizontal="right"/>
    </xf>
    <xf numFmtId="10" fontId="2" fillId="5" borderId="24" xfId="3" applyNumberFormat="1" applyFont="1" applyFill="1" applyBorder="1"/>
    <xf numFmtId="164" fontId="11" fillId="5" borderId="4" xfId="0" applyNumberFormat="1" applyFont="1" applyFill="1" applyBorder="1"/>
    <xf numFmtId="165" fontId="7" fillId="13" borderId="31" xfId="2" applyNumberFormat="1" applyFont="1" applyFill="1" applyBorder="1" applyProtection="1">
      <protection locked="0"/>
    </xf>
    <xf numFmtId="165" fontId="7" fillId="13" borderId="26" xfId="2" applyNumberFormat="1" applyFont="1" applyFill="1" applyBorder="1" applyProtection="1">
      <protection locked="0"/>
    </xf>
    <xf numFmtId="165" fontId="6" fillId="13" borderId="30" xfId="2" applyNumberFormat="1" applyFont="1" applyFill="1" applyBorder="1" applyProtection="1">
      <protection locked="0"/>
    </xf>
    <xf numFmtId="165" fontId="7" fillId="13" borderId="32" xfId="2" applyNumberFormat="1" applyFont="1" applyFill="1" applyBorder="1" applyProtection="1">
      <protection locked="0"/>
    </xf>
    <xf numFmtId="165" fontId="7" fillId="13" borderId="11" xfId="2" applyNumberFormat="1" applyFont="1" applyFill="1" applyBorder="1" applyProtection="1">
      <protection locked="0"/>
    </xf>
    <xf numFmtId="165" fontId="6" fillId="13" borderId="15" xfId="2" applyNumberFormat="1" applyFont="1" applyFill="1" applyBorder="1" applyProtection="1">
      <protection locked="0"/>
    </xf>
    <xf numFmtId="0" fontId="6" fillId="13" borderId="15" xfId="0" applyFont="1" applyFill="1" applyBorder="1" applyProtection="1">
      <protection locked="0"/>
    </xf>
    <xf numFmtId="165" fontId="7" fillId="13" borderId="33" xfId="2" applyNumberFormat="1" applyFont="1" applyFill="1" applyBorder="1" applyProtection="1">
      <protection locked="0"/>
    </xf>
    <xf numFmtId="165" fontId="7" fillId="13" borderId="23" xfId="2" applyNumberFormat="1" applyFont="1" applyFill="1" applyBorder="1" applyProtection="1">
      <protection locked="0"/>
    </xf>
    <xf numFmtId="0" fontId="6" fillId="13" borderId="24" xfId="0" applyFont="1" applyFill="1" applyBorder="1" applyProtection="1">
      <protection locked="0"/>
    </xf>
    <xf numFmtId="44" fontId="5" fillId="3" borderId="9" xfId="1" applyFont="1" applyFill="1" applyBorder="1" applyAlignment="1" applyProtection="1">
      <alignment horizontal="right"/>
      <protection locked="0"/>
    </xf>
    <xf numFmtId="164" fontId="11" fillId="3" borderId="45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4" fontId="11" fillId="3" borderId="9" xfId="0" applyNumberFormat="1" applyFont="1" applyFill="1" applyBorder="1" applyAlignment="1" applyProtection="1">
      <protection locked="0"/>
    </xf>
    <xf numFmtId="0" fontId="4" fillId="9" borderId="0" xfId="0" applyFont="1" applyFill="1" applyBorder="1" applyAlignment="1">
      <alignment horizontal="center"/>
    </xf>
    <xf numFmtId="0" fontId="11" fillId="0" borderId="0" xfId="0" applyFont="1" applyFill="1"/>
    <xf numFmtId="0" fontId="15" fillId="0" borderId="12" xfId="0" applyFont="1" applyFill="1" applyBorder="1"/>
    <xf numFmtId="0" fontId="4" fillId="0" borderId="16" xfId="0" applyFont="1" applyFill="1" applyBorder="1"/>
    <xf numFmtId="0" fontId="16" fillId="3" borderId="8" xfId="0" applyFont="1" applyFill="1" applyBorder="1" applyProtection="1">
      <protection locked="0"/>
    </xf>
    <xf numFmtId="0" fontId="5" fillId="0" borderId="0" xfId="0" applyNumberFormat="1" applyFont="1" applyFill="1"/>
    <xf numFmtId="0" fontId="15" fillId="0" borderId="13" xfId="0" applyFont="1" applyFill="1" applyBorder="1"/>
    <xf numFmtId="0" fontId="4" fillId="0" borderId="0" xfId="0" applyFont="1" applyFill="1" applyBorder="1" applyAlignment="1">
      <alignment vertical="top"/>
    </xf>
    <xf numFmtId="0" fontId="16" fillId="3" borderId="10" xfId="0" applyFont="1" applyFill="1" applyBorder="1" applyAlignment="1" applyProtection="1">
      <alignment horizontal="right" vertical="top"/>
      <protection locked="0"/>
    </xf>
    <xf numFmtId="0" fontId="17" fillId="0" borderId="0" xfId="0" applyFont="1" applyFill="1"/>
    <xf numFmtId="0" fontId="4" fillId="0" borderId="0" xfId="0" applyFont="1" applyFill="1" applyBorder="1"/>
    <xf numFmtId="14" fontId="16" fillId="3" borderId="10" xfId="0" applyNumberFormat="1" applyFont="1" applyFill="1" applyBorder="1" applyProtection="1">
      <protection locked="0"/>
    </xf>
    <xf numFmtId="14" fontId="16" fillId="0" borderId="0" xfId="0" applyNumberFormat="1" applyFont="1" applyFill="1" applyAlignment="1">
      <alignment horizontal="center"/>
    </xf>
    <xf numFmtId="0" fontId="15" fillId="0" borderId="14" xfId="0" applyFont="1" applyFill="1" applyBorder="1"/>
    <xf numFmtId="0" fontId="4" fillId="0" borderId="25" xfId="0" applyFont="1" applyFill="1" applyBorder="1"/>
    <xf numFmtId="14" fontId="16" fillId="5" borderId="5" xfId="0" applyNumberFormat="1" applyFont="1" applyFill="1" applyBorder="1" applyProtection="1"/>
    <xf numFmtId="14" fontId="11" fillId="0" borderId="0" xfId="0" applyNumberFormat="1" applyFont="1" applyFill="1" applyAlignment="1">
      <alignment horizontal="right"/>
    </xf>
    <xf numFmtId="0" fontId="18" fillId="0" borderId="0" xfId="0" applyFo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4" fontId="7" fillId="3" borderId="2" xfId="1" applyFont="1" applyFill="1" applyBorder="1" applyAlignment="1" applyProtection="1">
      <alignment vertical="center" wrapText="1"/>
      <protection locked="0"/>
    </xf>
    <xf numFmtId="44" fontId="7" fillId="3" borderId="8" xfId="1" applyFont="1" applyFill="1" applyBorder="1" applyAlignment="1" applyProtection="1">
      <alignment vertical="center" wrapText="1"/>
      <protection locked="0"/>
    </xf>
    <xf numFmtId="165" fontId="7" fillId="3" borderId="8" xfId="2" applyNumberFormat="1" applyFont="1" applyFill="1" applyBorder="1" applyAlignment="1" applyProtection="1">
      <alignment vertical="center" wrapText="1"/>
      <protection locked="0"/>
    </xf>
    <xf numFmtId="44" fontId="11" fillId="3" borderId="44" xfId="1" applyFont="1" applyFill="1" applyBorder="1" applyProtection="1">
      <protection locked="0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1" fillId="0" borderId="7" xfId="0" applyFont="1" applyBorder="1"/>
    <xf numFmtId="0" fontId="11" fillId="0" borderId="4" xfId="0" applyFont="1" applyBorder="1"/>
    <xf numFmtId="0" fontId="19" fillId="0" borderId="0" xfId="0" applyFont="1"/>
    <xf numFmtId="0" fontId="18" fillId="0" borderId="0" xfId="0" applyFont="1" applyFill="1" applyBorder="1"/>
    <xf numFmtId="0" fontId="11" fillId="0" borderId="0" xfId="0" applyFont="1" applyFill="1" applyBorder="1"/>
    <xf numFmtId="0" fontId="14" fillId="0" borderId="3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10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10" fontId="7" fillId="5" borderId="20" xfId="3" applyNumberFormat="1" applyFont="1" applyFill="1" applyBorder="1" applyAlignment="1">
      <alignment horizontal="center" vertical="center" wrapText="1"/>
    </xf>
    <xf numFmtId="10" fontId="7" fillId="3" borderId="21" xfId="3" applyNumberFormat="1" applyFont="1" applyFill="1" applyBorder="1" applyAlignment="1" applyProtection="1">
      <alignment horizontal="center" vertical="center" wrapText="1"/>
      <protection locked="0"/>
    </xf>
    <xf numFmtId="10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10" fontId="7" fillId="0" borderId="0" xfId="3" applyNumberFormat="1" applyFont="1" applyFill="1" applyBorder="1" applyAlignment="1">
      <alignment horizontal="center" vertical="center" wrapText="1"/>
    </xf>
    <xf numFmtId="10" fontId="7" fillId="3" borderId="17" xfId="3" applyNumberFormat="1" applyFont="1" applyFill="1" applyBorder="1" applyAlignment="1" applyProtection="1">
      <alignment horizontal="center" vertical="center" wrapText="1"/>
      <protection locked="0"/>
    </xf>
    <xf numFmtId="10" fontId="7" fillId="3" borderId="11" xfId="3" applyNumberFormat="1" applyFont="1" applyFill="1" applyBorder="1" applyAlignment="1" applyProtection="1">
      <alignment horizontal="center" vertical="center" wrapText="1"/>
      <protection locked="0"/>
    </xf>
    <xf numFmtId="10" fontId="7" fillId="5" borderId="11" xfId="3" applyNumberFormat="1" applyFont="1" applyFill="1" applyBorder="1" applyAlignment="1">
      <alignment horizontal="center" vertical="center" wrapText="1"/>
    </xf>
    <xf numFmtId="10" fontId="7" fillId="3" borderId="15" xfId="3" applyNumberFormat="1" applyFont="1" applyFill="1" applyBorder="1" applyAlignment="1" applyProtection="1">
      <alignment horizontal="center" vertical="center" wrapText="1"/>
      <protection locked="0"/>
    </xf>
    <xf numFmtId="10" fontId="7" fillId="14" borderId="17" xfId="3" applyNumberFormat="1" applyFont="1" applyFill="1" applyBorder="1" applyAlignment="1">
      <alignment horizontal="center" vertical="center" wrapText="1"/>
    </xf>
    <xf numFmtId="10" fontId="7" fillId="14" borderId="11" xfId="3" applyNumberFormat="1" applyFont="1" applyFill="1" applyBorder="1" applyAlignment="1">
      <alignment horizontal="center" vertical="center" wrapText="1"/>
    </xf>
    <xf numFmtId="10" fontId="7" fillId="3" borderId="36" xfId="3" applyNumberFormat="1" applyFont="1" applyFill="1" applyBorder="1" applyAlignment="1" applyProtection="1">
      <alignment horizontal="center" vertical="center" wrapText="1"/>
      <protection locked="0"/>
    </xf>
    <xf numFmtId="10" fontId="7" fillId="3" borderId="38" xfId="3" applyNumberFormat="1" applyFont="1" applyFill="1" applyBorder="1" applyAlignment="1" applyProtection="1">
      <alignment horizontal="center" vertical="center" wrapText="1"/>
      <protection locked="0"/>
    </xf>
    <xf numFmtId="10" fontId="7" fillId="5" borderId="38" xfId="3" applyNumberFormat="1" applyFont="1" applyFill="1" applyBorder="1" applyAlignment="1">
      <alignment horizontal="center" vertical="center" wrapText="1"/>
    </xf>
    <xf numFmtId="10" fontId="7" fillId="3" borderId="37" xfId="3" applyNumberFormat="1" applyFont="1" applyFill="1" applyBorder="1" applyAlignment="1" applyProtection="1">
      <alignment horizontal="center" vertical="center" wrapText="1"/>
      <protection locked="0"/>
    </xf>
    <xf numFmtId="10" fontId="7" fillId="14" borderId="27" xfId="3" applyNumberFormat="1" applyFont="1" applyFill="1" applyBorder="1" applyAlignment="1">
      <alignment horizontal="center" vertical="center" wrapText="1"/>
    </xf>
    <xf numFmtId="10" fontId="7" fillId="14" borderId="28" xfId="3" applyNumberFormat="1" applyFont="1" applyFill="1" applyBorder="1" applyAlignment="1">
      <alignment horizontal="center" vertical="center" wrapText="1"/>
    </xf>
    <xf numFmtId="10" fontId="7" fillId="5" borderId="28" xfId="3" applyNumberFormat="1" applyFont="1" applyFill="1" applyBorder="1" applyAlignment="1">
      <alignment horizontal="center" vertical="center" wrapText="1"/>
    </xf>
    <xf numFmtId="10" fontId="7" fillId="5" borderId="29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10" fontId="7" fillId="14" borderId="51" xfId="3" applyNumberFormat="1" applyFont="1" applyFill="1" applyBorder="1" applyAlignment="1">
      <alignment horizontal="center" vertical="center" wrapText="1"/>
    </xf>
    <xf numFmtId="10" fontId="7" fillId="14" borderId="58" xfId="3" applyNumberFormat="1" applyFont="1" applyFill="1" applyBorder="1" applyAlignment="1">
      <alignment horizontal="center" vertical="center" wrapText="1"/>
    </xf>
    <xf numFmtId="1" fontId="7" fillId="5" borderId="58" xfId="3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0" fontId="7" fillId="14" borderId="59" xfId="3" applyNumberFormat="1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4" fillId="0" borderId="0" xfId="0" applyFont="1"/>
    <xf numFmtId="17" fontId="7" fillId="0" borderId="53" xfId="0" applyNumberFormat="1" applyFont="1" applyBorder="1" applyAlignment="1">
      <alignment vertical="center" wrapText="1"/>
    </xf>
    <xf numFmtId="44" fontId="7" fillId="3" borderId="20" xfId="1" applyFont="1" applyFill="1" applyBorder="1" applyAlignment="1" applyProtection="1">
      <alignment vertical="center" wrapText="1"/>
      <protection locked="0"/>
    </xf>
    <xf numFmtId="169" fontId="7" fillId="3" borderId="20" xfId="0" applyNumberFormat="1" applyFont="1" applyFill="1" applyBorder="1" applyAlignment="1" applyProtection="1">
      <alignment vertical="center" wrapText="1"/>
      <protection locked="0"/>
    </xf>
    <xf numFmtId="44" fontId="7" fillId="5" borderId="20" xfId="1" applyFont="1" applyFill="1" applyBorder="1" applyAlignment="1">
      <alignment vertical="center" wrapText="1"/>
    </xf>
    <xf numFmtId="165" fontId="7" fillId="3" borderId="20" xfId="2" applyNumberFormat="1" applyFont="1" applyFill="1" applyBorder="1" applyAlignment="1" applyProtection="1">
      <alignment vertical="center" wrapText="1"/>
      <protection locked="0"/>
    </xf>
    <xf numFmtId="44" fontId="7" fillId="5" borderId="21" xfId="1" applyFont="1" applyFill="1" applyBorder="1" applyAlignment="1">
      <alignment vertical="center" wrapText="1"/>
    </xf>
    <xf numFmtId="0" fontId="20" fillId="0" borderId="0" xfId="0" applyFont="1"/>
    <xf numFmtId="17" fontId="7" fillId="0" borderId="0" xfId="0" applyNumberFormat="1" applyFont="1" applyFill="1" applyBorder="1" applyAlignment="1">
      <alignment vertical="center" wrapText="1"/>
    </xf>
    <xf numFmtId="44" fontId="7" fillId="0" borderId="0" xfId="1" applyFont="1" applyFill="1" applyBorder="1" applyAlignment="1" applyProtection="1">
      <alignment vertical="center" wrapText="1"/>
      <protection locked="0"/>
    </xf>
    <xf numFmtId="169" fontId="7" fillId="0" borderId="0" xfId="0" applyNumberFormat="1" applyFont="1" applyFill="1" applyBorder="1" applyAlignment="1" applyProtection="1">
      <alignment vertical="center" wrapText="1"/>
      <protection locked="0"/>
    </xf>
    <xf numFmtId="44" fontId="7" fillId="0" borderId="0" xfId="1" applyFont="1" applyFill="1" applyBorder="1" applyAlignment="1">
      <alignment vertical="center" wrapText="1"/>
    </xf>
    <xf numFmtId="165" fontId="7" fillId="0" borderId="0" xfId="2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/>
    <xf numFmtId="17" fontId="7" fillId="0" borderId="54" xfId="0" applyNumberFormat="1" applyFont="1" applyBorder="1" applyAlignment="1">
      <alignment vertical="center" wrapText="1"/>
    </xf>
    <xf numFmtId="44" fontId="7" fillId="3" borderId="11" xfId="1" applyFont="1" applyFill="1" applyBorder="1" applyAlignment="1" applyProtection="1">
      <alignment vertical="center" wrapText="1"/>
      <protection locked="0"/>
    </xf>
    <xf numFmtId="169" fontId="7" fillId="3" borderId="11" xfId="0" applyNumberFormat="1" applyFont="1" applyFill="1" applyBorder="1" applyAlignment="1" applyProtection="1">
      <alignment vertical="center" wrapText="1"/>
      <protection locked="0"/>
    </xf>
    <xf numFmtId="44" fontId="7" fillId="5" borderId="11" xfId="1" applyFont="1" applyFill="1" applyBorder="1" applyAlignment="1">
      <alignment vertical="center" wrapText="1"/>
    </xf>
    <xf numFmtId="165" fontId="7" fillId="3" borderId="11" xfId="2" applyNumberFormat="1" applyFont="1" applyFill="1" applyBorder="1" applyAlignment="1" applyProtection="1">
      <alignment vertical="center" wrapText="1"/>
      <protection locked="0"/>
    </xf>
    <xf numFmtId="44" fontId="7" fillId="5" borderId="15" xfId="1" applyFont="1" applyFill="1" applyBorder="1" applyAlignment="1">
      <alignment vertical="center" wrapText="1"/>
    </xf>
    <xf numFmtId="17" fontId="7" fillId="0" borderId="56" xfId="0" applyNumberFormat="1" applyFont="1" applyBorder="1" applyAlignment="1">
      <alignment vertical="center" wrapText="1"/>
    </xf>
    <xf numFmtId="44" fontId="7" fillId="3" borderId="38" xfId="1" applyFont="1" applyFill="1" applyBorder="1" applyAlignment="1" applyProtection="1">
      <alignment vertical="center" wrapText="1"/>
      <protection locked="0"/>
    </xf>
    <xf numFmtId="169" fontId="7" fillId="3" borderId="38" xfId="0" applyNumberFormat="1" applyFont="1" applyFill="1" applyBorder="1" applyAlignment="1" applyProtection="1">
      <alignment vertical="center" wrapText="1"/>
      <protection locked="0"/>
    </xf>
    <xf numFmtId="44" fontId="7" fillId="5" borderId="38" xfId="1" applyFont="1" applyFill="1" applyBorder="1" applyAlignment="1">
      <alignment vertical="center" wrapText="1"/>
    </xf>
    <xf numFmtId="165" fontId="7" fillId="3" borderId="38" xfId="2" applyNumberFormat="1" applyFont="1" applyFill="1" applyBorder="1" applyAlignment="1" applyProtection="1">
      <alignment vertical="center" wrapText="1"/>
      <protection locked="0"/>
    </xf>
    <xf numFmtId="44" fontId="7" fillId="5" borderId="37" xfId="1" applyFont="1" applyFill="1" applyBorder="1" applyAlignment="1">
      <alignment vertical="center" wrapText="1"/>
    </xf>
    <xf numFmtId="17" fontId="7" fillId="0" borderId="55" xfId="0" applyNumberFormat="1" applyFont="1" applyBorder="1" applyAlignment="1">
      <alignment vertical="center" wrapText="1"/>
    </xf>
    <xf numFmtId="44" fontId="7" fillId="3" borderId="23" xfId="1" applyFont="1" applyFill="1" applyBorder="1" applyAlignment="1" applyProtection="1">
      <alignment vertical="center" wrapText="1"/>
      <protection locked="0"/>
    </xf>
    <xf numFmtId="169" fontId="7" fillId="3" borderId="23" xfId="0" applyNumberFormat="1" applyFont="1" applyFill="1" applyBorder="1" applyAlignment="1" applyProtection="1">
      <alignment vertical="center" wrapText="1"/>
      <protection locked="0"/>
    </xf>
    <xf numFmtId="44" fontId="7" fillId="5" borderId="23" xfId="1" applyFont="1" applyFill="1" applyBorder="1" applyAlignment="1">
      <alignment vertical="center" wrapText="1"/>
    </xf>
    <xf numFmtId="165" fontId="7" fillId="3" borderId="23" xfId="2" applyNumberFormat="1" applyFont="1" applyFill="1" applyBorder="1" applyAlignment="1" applyProtection="1">
      <alignment vertical="center" wrapText="1"/>
      <protection locked="0"/>
    </xf>
    <xf numFmtId="44" fontId="7" fillId="5" borderId="24" xfId="1" applyFont="1" applyFill="1" applyBorder="1" applyAlignment="1">
      <alignment vertical="center" wrapText="1"/>
    </xf>
    <xf numFmtId="164" fontId="7" fillId="5" borderId="58" xfId="3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164" fontId="5" fillId="3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/>
    <xf numFmtId="0" fontId="5" fillId="0" borderId="9" xfId="0" applyFont="1" applyBorder="1" applyAlignment="1" applyProtection="1">
      <alignment horizontal="right"/>
      <protection locked="0"/>
    </xf>
    <xf numFmtId="165" fontId="5" fillId="3" borderId="44" xfId="2" applyNumberFormat="1" applyFont="1" applyFill="1" applyBorder="1" applyAlignment="1" applyProtection="1">
      <alignment horizontal="right"/>
      <protection locked="0"/>
    </xf>
    <xf numFmtId="9" fontId="5" fillId="5" borderId="10" xfId="3" applyFont="1" applyFill="1" applyBorder="1" applyAlignment="1">
      <alignment horizontal="right"/>
    </xf>
    <xf numFmtId="44" fontId="5" fillId="0" borderId="9" xfId="1" applyNumberFormat="1" applyFont="1" applyFill="1" applyBorder="1" applyAlignment="1">
      <alignment horizontal="right"/>
    </xf>
    <xf numFmtId="10" fontId="5" fillId="5" borderId="60" xfId="0" applyNumberFormat="1" applyFont="1" applyFill="1" applyBorder="1" applyAlignment="1" applyProtection="1">
      <alignment horizontal="right"/>
    </xf>
    <xf numFmtId="0" fontId="5" fillId="0" borderId="3" xfId="0" applyFont="1" applyBorder="1"/>
    <xf numFmtId="0" fontId="4" fillId="0" borderId="0" xfId="0" applyFont="1" applyAlignment="1"/>
    <xf numFmtId="0" fontId="11" fillId="0" borderId="0" xfId="0" applyFont="1" applyFill="1" applyAlignment="1"/>
    <xf numFmtId="0" fontId="20" fillId="0" borderId="0" xfId="0" applyFont="1" applyAlignment="1"/>
    <xf numFmtId="0" fontId="5" fillId="0" borderId="2" xfId="0" applyFont="1" applyBorder="1" applyAlignment="1">
      <alignment horizontal="right"/>
    </xf>
    <xf numFmtId="0" fontId="22" fillId="0" borderId="12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5" fillId="5" borderId="9" xfId="3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left" vertical="center" wrapText="1"/>
    </xf>
    <xf numFmtId="164" fontId="11" fillId="3" borderId="12" xfId="0" applyNumberFormat="1" applyFont="1" applyFill="1" applyBorder="1" applyAlignment="1" applyProtection="1">
      <alignment horizontal="right"/>
      <protection locked="0"/>
    </xf>
    <xf numFmtId="164" fontId="11" fillId="3" borderId="2" xfId="0" applyNumberFormat="1" applyFont="1" applyFill="1" applyBorder="1" applyAlignment="1" applyProtection="1">
      <alignment horizontal="right"/>
      <protection locked="0"/>
    </xf>
    <xf numFmtId="10" fontId="5" fillId="3" borderId="9" xfId="3" applyNumberFormat="1" applyFont="1" applyFill="1" applyBorder="1" applyAlignment="1" applyProtection="1">
      <alignment horizontal="right"/>
      <protection locked="0"/>
    </xf>
    <xf numFmtId="164" fontId="11" fillId="3" borderId="13" xfId="0" applyNumberFormat="1" applyFont="1" applyFill="1" applyBorder="1" applyAlignment="1" applyProtection="1">
      <alignment horizontal="right"/>
      <protection locked="0"/>
    </xf>
    <xf numFmtId="164" fontId="11" fillId="3" borderId="9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44" fontId="11" fillId="3" borderId="13" xfId="1" applyFont="1" applyFill="1" applyBorder="1" applyAlignment="1" applyProtection="1">
      <alignment horizontal="right"/>
      <protection locked="0"/>
    </xf>
    <xf numFmtId="0" fontId="23" fillId="0" borderId="13" xfId="0" applyFont="1" applyFill="1" applyBorder="1" applyAlignment="1">
      <alignment horizontal="left" vertical="center" wrapText="1"/>
    </xf>
    <xf numFmtId="44" fontId="5" fillId="0" borderId="9" xfId="1" applyFont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9" fontId="5" fillId="0" borderId="9" xfId="3" applyFont="1" applyFill="1" applyBorder="1" applyAlignment="1">
      <alignment horizontal="right"/>
    </xf>
    <xf numFmtId="44" fontId="5" fillId="0" borderId="9" xfId="1" applyFont="1" applyFill="1" applyBorder="1" applyAlignment="1">
      <alignment horizontal="right"/>
    </xf>
    <xf numFmtId="0" fontId="5" fillId="0" borderId="9" xfId="0" applyFont="1" applyFill="1" applyBorder="1"/>
    <xf numFmtId="44" fontId="5" fillId="0" borderId="3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5" fillId="0" borderId="2" xfId="0" applyFont="1" applyBorder="1"/>
    <xf numFmtId="0" fontId="2" fillId="0" borderId="4" xfId="0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right"/>
    </xf>
    <xf numFmtId="166" fontId="5" fillId="5" borderId="16" xfId="0" applyNumberFormat="1" applyFont="1" applyFill="1" applyBorder="1" applyAlignment="1">
      <alignment horizontal="right"/>
    </xf>
    <xf numFmtId="167" fontId="5" fillId="5" borderId="8" xfId="3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44" fontId="5" fillId="3" borderId="13" xfId="1" applyFont="1" applyFill="1" applyBorder="1" applyAlignment="1" applyProtection="1">
      <alignment horizontal="right"/>
      <protection locked="0"/>
    </xf>
    <xf numFmtId="166" fontId="5" fillId="5" borderId="0" xfId="0" applyNumberFormat="1" applyFont="1" applyFill="1" applyBorder="1" applyAlignment="1">
      <alignment horizontal="right"/>
    </xf>
    <xf numFmtId="10" fontId="11" fillId="0" borderId="0" xfId="3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left" vertical="center"/>
    </xf>
    <xf numFmtId="44" fontId="5" fillId="5" borderId="13" xfId="1" applyFont="1" applyFill="1" applyBorder="1" applyAlignment="1">
      <alignment horizontal="right"/>
    </xf>
    <xf numFmtId="0" fontId="5" fillId="5" borderId="0" xfId="0" applyNumberFormat="1" applyFont="1" applyFill="1" applyBorder="1" applyAlignment="1">
      <alignment horizontal="right"/>
    </xf>
    <xf numFmtId="166" fontId="5" fillId="5" borderId="10" xfId="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4" fontId="7" fillId="5" borderId="13" xfId="1" applyFont="1" applyFill="1" applyBorder="1" applyAlignment="1">
      <alignment horizontal="right"/>
    </xf>
    <xf numFmtId="44" fontId="7" fillId="5" borderId="0" xfId="1" applyFont="1" applyFill="1" applyBorder="1" applyAlignment="1">
      <alignment horizontal="right"/>
    </xf>
    <xf numFmtId="44" fontId="5" fillId="5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5" borderId="0" xfId="1" applyNumberFormat="1" applyFont="1" applyFill="1" applyBorder="1" applyAlignment="1">
      <alignment horizontal="right"/>
    </xf>
    <xf numFmtId="0" fontId="11" fillId="0" borderId="3" xfId="0" applyFont="1" applyBorder="1"/>
    <xf numFmtId="44" fontId="11" fillId="5" borderId="13" xfId="1" applyFont="1" applyFill="1" applyBorder="1" applyAlignment="1">
      <alignment horizontal="right"/>
    </xf>
    <xf numFmtId="44" fontId="11" fillId="5" borderId="0" xfId="1" applyFont="1" applyFill="1" applyBorder="1" applyAlignment="1">
      <alignment horizontal="right"/>
    </xf>
    <xf numFmtId="0" fontId="7" fillId="0" borderId="0" xfId="0" applyFont="1" applyFill="1" applyBorder="1"/>
    <xf numFmtId="44" fontId="7" fillId="3" borderId="13" xfId="1" applyFont="1" applyFill="1" applyBorder="1" applyAlignment="1" applyProtection="1">
      <alignment horizontal="right"/>
      <protection locked="0"/>
    </xf>
    <xf numFmtId="44" fontId="7" fillId="3" borderId="0" xfId="1" applyFont="1" applyFill="1" applyBorder="1" applyAlignment="1" applyProtection="1">
      <alignment horizontal="right"/>
      <protection locked="0"/>
    </xf>
    <xf numFmtId="0" fontId="11" fillId="0" borderId="0" xfId="0" applyFont="1" applyBorder="1"/>
    <xf numFmtId="0" fontId="11" fillId="0" borderId="10" xfId="0" applyFont="1" applyBorder="1"/>
    <xf numFmtId="0" fontId="11" fillId="0" borderId="0" xfId="3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24" fillId="6" borderId="0" xfId="0" applyFont="1" applyFill="1"/>
    <xf numFmtId="0" fontId="17" fillId="6" borderId="0" xfId="0" applyFont="1" applyFill="1"/>
    <xf numFmtId="0" fontId="10" fillId="6" borderId="0" xfId="0" applyFont="1" applyFill="1"/>
    <xf numFmtId="0" fontId="17" fillId="0" borderId="0" xfId="0" applyFont="1"/>
    <xf numFmtId="0" fontId="11" fillId="6" borderId="0" xfId="0" applyFont="1" applyFill="1"/>
    <xf numFmtId="0" fontId="16" fillId="6" borderId="0" xfId="0" applyFont="1" applyFill="1"/>
    <xf numFmtId="0" fontId="4" fillId="6" borderId="0" xfId="0" applyFont="1" applyFill="1"/>
    <xf numFmtId="0" fontId="16" fillId="5" borderId="0" xfId="0" applyFont="1" applyFill="1" applyProtection="1"/>
    <xf numFmtId="0" fontId="4" fillId="6" borderId="0" xfId="0" applyFont="1" applyFill="1" applyAlignment="1">
      <alignment vertical="top"/>
    </xf>
    <xf numFmtId="0" fontId="4" fillId="6" borderId="0" xfId="0" applyFont="1" applyFill="1" applyBorder="1"/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 horizontal="right"/>
    </xf>
    <xf numFmtId="167" fontId="11" fillId="6" borderId="0" xfId="0" applyNumberFormat="1" applyFont="1" applyFill="1"/>
    <xf numFmtId="14" fontId="16" fillId="5" borderId="0" xfId="0" applyNumberFormat="1" applyFont="1" applyFill="1" applyProtection="1"/>
    <xf numFmtId="14" fontId="16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right"/>
    </xf>
    <xf numFmtId="167" fontId="4" fillId="6" borderId="0" xfId="0" applyNumberFormat="1" applyFont="1" applyFill="1"/>
    <xf numFmtId="0" fontId="4" fillId="6" borderId="0" xfId="0" applyFont="1" applyFill="1" applyBorder="1" applyAlignment="1">
      <alignment horizontal="center"/>
    </xf>
    <xf numFmtId="44" fontId="16" fillId="5" borderId="0" xfId="1" applyFont="1" applyFill="1" applyProtection="1"/>
    <xf numFmtId="0" fontId="4" fillId="6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/>
    <xf numFmtId="14" fontId="4" fillId="6" borderId="0" xfId="0" applyNumberFormat="1" applyFont="1" applyFill="1" applyAlignment="1">
      <alignment horizontal="center"/>
    </xf>
    <xf numFmtId="0" fontId="4" fillId="12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70" fontId="4" fillId="5" borderId="0" xfId="2" applyNumberFormat="1" applyFont="1" applyFill="1" applyAlignment="1">
      <alignment horizontal="center"/>
    </xf>
    <xf numFmtId="44" fontId="4" fillId="5" borderId="0" xfId="1" applyFont="1" applyFill="1" applyAlignment="1">
      <alignment horizontal="center"/>
    </xf>
    <xf numFmtId="167" fontId="4" fillId="5" borderId="0" xfId="3" applyNumberFormat="1" applyFont="1" applyFill="1" applyAlignment="1">
      <alignment horizontal="center"/>
    </xf>
    <xf numFmtId="3" fontId="4" fillId="5" borderId="0" xfId="0" applyNumberFormat="1" applyFont="1" applyFill="1" applyAlignment="1">
      <alignment horizontal="center"/>
    </xf>
    <xf numFmtId="168" fontId="4" fillId="6" borderId="0" xfId="0" applyNumberFormat="1" applyFont="1" applyFill="1" applyAlignment="1">
      <alignment horizontal="center"/>
    </xf>
    <xf numFmtId="10" fontId="4" fillId="5" borderId="0" xfId="3" applyNumberFormat="1" applyFont="1" applyFill="1" applyAlignment="1">
      <alignment horizontal="center"/>
    </xf>
    <xf numFmtId="0" fontId="11" fillId="6" borderId="0" xfId="0" applyFont="1" applyFill="1" applyProtection="1">
      <protection locked="0"/>
    </xf>
    <xf numFmtId="0" fontId="11" fillId="6" borderId="0" xfId="0" applyFont="1" applyFill="1" applyAlignment="1" applyProtection="1">
      <alignment horizontal="center"/>
      <protection locked="0"/>
    </xf>
    <xf numFmtId="9" fontId="11" fillId="6" borderId="0" xfId="3" applyFont="1" applyFill="1"/>
    <xf numFmtId="49" fontId="11" fillId="3" borderId="11" xfId="0" applyNumberFormat="1" applyFont="1" applyFill="1" applyBorder="1" applyProtection="1">
      <protection locked="0"/>
    </xf>
    <xf numFmtId="0" fontId="11" fillId="3" borderId="11" xfId="0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6" fontId="11" fillId="5" borderId="11" xfId="0" applyNumberFormat="1" applyFont="1" applyFill="1" applyBorder="1"/>
    <xf numFmtId="167" fontId="11" fillId="3" borderId="11" xfId="3" applyNumberFormat="1" applyFont="1" applyFill="1" applyBorder="1" applyProtection="1">
      <protection locked="0"/>
    </xf>
    <xf numFmtId="165" fontId="11" fillId="5" borderId="11" xfId="2" applyNumberFormat="1" applyFont="1" applyFill="1" applyBorder="1"/>
    <xf numFmtId="165" fontId="11" fillId="3" borderId="11" xfId="2" applyNumberFormat="1" applyFont="1" applyFill="1" applyBorder="1" applyProtection="1">
      <protection locked="0"/>
    </xf>
    <xf numFmtId="165" fontId="11" fillId="6" borderId="0" xfId="2" applyNumberFormat="1" applyFont="1" applyFill="1" applyAlignment="1">
      <alignment horizontal="center"/>
    </xf>
    <xf numFmtId="44" fontId="11" fillId="3" borderId="11" xfId="1" applyFont="1" applyFill="1" applyBorder="1" applyProtection="1">
      <protection locked="0"/>
    </xf>
    <xf numFmtId="0" fontId="11" fillId="6" borderId="0" xfId="0" applyFont="1" applyFill="1" applyAlignment="1" applyProtection="1">
      <alignment horizontal="center"/>
    </xf>
    <xf numFmtId="167" fontId="11" fillId="5" borderId="0" xfId="0" applyNumberFormat="1" applyFont="1" applyFill="1" applyAlignment="1" applyProtection="1">
      <alignment horizontal="center"/>
    </xf>
    <xf numFmtId="167" fontId="11" fillId="5" borderId="0" xfId="3" applyNumberFormat="1" applyFont="1" applyFill="1" applyAlignment="1" applyProtection="1">
      <alignment horizontal="center"/>
    </xf>
    <xf numFmtId="0" fontId="11" fillId="5" borderId="0" xfId="0" applyFont="1" applyFill="1"/>
    <xf numFmtId="14" fontId="11" fillId="5" borderId="0" xfId="0" applyNumberFormat="1" applyFont="1" applyFill="1"/>
    <xf numFmtId="0" fontId="11" fillId="6" borderId="49" xfId="0" applyFont="1" applyFill="1" applyBorder="1"/>
    <xf numFmtId="165" fontId="11" fillId="5" borderId="18" xfId="2" applyNumberFormat="1" applyFont="1" applyFill="1" applyBorder="1"/>
    <xf numFmtId="0" fontId="11" fillId="6" borderId="50" xfId="0" applyFont="1" applyFill="1" applyBorder="1"/>
    <xf numFmtId="167" fontId="11" fillId="5" borderId="11" xfId="3" applyNumberFormat="1" applyFont="1" applyFill="1" applyBorder="1"/>
    <xf numFmtId="0" fontId="11" fillId="0" borderId="48" xfId="0" applyFont="1" applyBorder="1"/>
    <xf numFmtId="0" fontId="11" fillId="6" borderId="47" xfId="0" applyFont="1" applyFill="1" applyBorder="1"/>
    <xf numFmtId="49" fontId="11" fillId="5" borderId="11" xfId="0" applyNumberFormat="1" applyFont="1" applyFill="1" applyBorder="1" applyAlignment="1">
      <alignment horizontal="left"/>
    </xf>
    <xf numFmtId="0" fontId="11" fillId="5" borderId="11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left"/>
    </xf>
    <xf numFmtId="0" fontId="11" fillId="5" borderId="11" xfId="0" applyFont="1" applyFill="1" applyBorder="1"/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2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14" borderId="26" xfId="0" applyFont="1" applyFill="1" applyBorder="1" applyAlignment="1">
      <alignment vertical="center" wrapText="1"/>
    </xf>
    <xf numFmtId="164" fontId="7" fillId="3" borderId="30" xfId="0" applyNumberFormat="1" applyFont="1" applyFill="1" applyBorder="1" applyAlignment="1" applyProtection="1">
      <alignment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7" fillId="3" borderId="20" xfId="0" applyFont="1" applyFill="1" applyBorder="1" applyAlignment="1" applyProtection="1">
      <alignment vertical="center" wrapText="1"/>
      <protection locked="0"/>
    </xf>
    <xf numFmtId="164" fontId="7" fillId="3" borderId="20" xfId="0" applyNumberFormat="1" applyFont="1" applyFill="1" applyBorder="1" applyAlignment="1" applyProtection="1">
      <alignment vertical="center" wrapText="1"/>
      <protection locked="0"/>
    </xf>
    <xf numFmtId="164" fontId="7" fillId="3" borderId="21" xfId="0" applyNumberFormat="1" applyFont="1" applyFill="1" applyBorder="1" applyAlignment="1" applyProtection="1">
      <alignment vertical="center" wrapText="1"/>
      <protection locked="0"/>
    </xf>
    <xf numFmtId="0" fontId="7" fillId="0" borderId="17" xfId="0" applyFont="1" applyBorder="1" applyAlignment="1">
      <alignment vertical="center" wrapText="1"/>
    </xf>
    <xf numFmtId="164" fontId="7" fillId="3" borderId="11" xfId="0" applyNumberFormat="1" applyFont="1" applyFill="1" applyBorder="1" applyAlignment="1" applyProtection="1">
      <alignment vertical="center" wrapText="1"/>
      <protection locked="0"/>
    </xf>
    <xf numFmtId="164" fontId="7" fillId="3" borderId="15" xfId="0" applyNumberFormat="1" applyFont="1" applyFill="1" applyBorder="1" applyAlignment="1" applyProtection="1">
      <alignment vertical="center" wrapText="1"/>
      <protection locked="0"/>
    </xf>
    <xf numFmtId="0" fontId="7" fillId="3" borderId="11" xfId="0" applyFont="1" applyFill="1" applyBorder="1" applyAlignment="1" applyProtection="1">
      <alignment vertical="center" wrapText="1"/>
      <protection locked="0"/>
    </xf>
    <xf numFmtId="0" fontId="7" fillId="0" borderId="22" xfId="0" applyFont="1" applyBorder="1" applyAlignment="1">
      <alignment vertical="center" wrapText="1"/>
    </xf>
    <xf numFmtId="0" fontId="7" fillId="3" borderId="23" xfId="0" applyFont="1" applyFill="1" applyBorder="1" applyAlignment="1" applyProtection="1">
      <alignment vertical="center" wrapText="1"/>
      <protection locked="0"/>
    </xf>
    <xf numFmtId="164" fontId="7" fillId="3" borderId="23" xfId="0" applyNumberFormat="1" applyFont="1" applyFill="1" applyBorder="1" applyAlignment="1" applyProtection="1">
      <alignment vertical="center" wrapText="1"/>
      <protection locked="0"/>
    </xf>
    <xf numFmtId="164" fontId="7" fillId="3" borderId="24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11" fillId="3" borderId="19" xfId="0" applyFont="1" applyFill="1" applyBorder="1" applyProtection="1">
      <protection locked="0"/>
    </xf>
    <xf numFmtId="164" fontId="11" fillId="3" borderId="20" xfId="0" applyNumberFormat="1" applyFont="1" applyFill="1" applyBorder="1" applyProtection="1">
      <protection locked="0"/>
    </xf>
    <xf numFmtId="0" fontId="11" fillId="3" borderId="20" xfId="0" applyFont="1" applyFill="1" applyBorder="1" applyProtection="1">
      <protection locked="0"/>
    </xf>
    <xf numFmtId="14" fontId="11" fillId="3" borderId="21" xfId="0" applyNumberFormat="1" applyFont="1" applyFill="1" applyBorder="1" applyProtection="1">
      <protection locked="0"/>
    </xf>
    <xf numFmtId="0" fontId="11" fillId="3" borderId="17" xfId="0" applyFont="1" applyFill="1" applyBorder="1" applyProtection="1">
      <protection locked="0"/>
    </xf>
    <xf numFmtId="14" fontId="11" fillId="3" borderId="15" xfId="0" applyNumberFormat="1" applyFont="1" applyFill="1" applyBorder="1" applyProtection="1">
      <protection locked="0"/>
    </xf>
    <xf numFmtId="0" fontId="11" fillId="3" borderId="15" xfId="0" applyFont="1" applyFill="1" applyBorder="1" applyProtection="1">
      <protection locked="0"/>
    </xf>
    <xf numFmtId="0" fontId="11" fillId="3" borderId="22" xfId="0" applyFont="1" applyFill="1" applyBorder="1" applyProtection="1">
      <protection locked="0"/>
    </xf>
    <xf numFmtId="0" fontId="11" fillId="3" borderId="23" xfId="0" applyFont="1" applyFill="1" applyBorder="1" applyProtection="1">
      <protection locked="0"/>
    </xf>
    <xf numFmtId="164" fontId="11" fillId="3" borderId="23" xfId="0" applyNumberFormat="1" applyFont="1" applyFill="1" applyBorder="1" applyProtection="1">
      <protection locked="0"/>
    </xf>
    <xf numFmtId="0" fontId="11" fillId="3" borderId="24" xfId="0" applyFont="1" applyFill="1" applyBorder="1" applyProtection="1">
      <protection locked="0"/>
    </xf>
    <xf numFmtId="165" fontId="7" fillId="5" borderId="8" xfId="2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5" fillId="0" borderId="0" xfId="0" applyFont="1" applyFill="1" applyBorder="1"/>
    <xf numFmtId="44" fontId="11" fillId="0" borderId="0" xfId="1" applyFont="1" applyFill="1" applyBorder="1" applyProtection="1">
      <protection locked="0"/>
    </xf>
    <xf numFmtId="0" fontId="2" fillId="0" borderId="0" xfId="0" applyFont="1" applyFill="1" applyBorder="1" applyAlignment="1">
      <alignment horizontal="left"/>
    </xf>
    <xf numFmtId="44" fontId="2" fillId="0" borderId="0" xfId="1" applyFont="1" applyFill="1" applyBorder="1"/>
    <xf numFmtId="10" fontId="2" fillId="0" borderId="0" xfId="3" applyNumberFormat="1" applyFont="1" applyFill="1" applyBorder="1"/>
    <xf numFmtId="0" fontId="26" fillId="0" borderId="0" xfId="0" applyFont="1"/>
    <xf numFmtId="0" fontId="26" fillId="0" borderId="0" xfId="0" applyFont="1" applyBorder="1"/>
    <xf numFmtId="0" fontId="5" fillId="3" borderId="9" xfId="0" applyFont="1" applyFill="1" applyBorder="1"/>
    <xf numFmtId="0" fontId="4" fillId="0" borderId="0" xfId="0" applyFont="1" applyFill="1"/>
    <xf numFmtId="49" fontId="0" fillId="3" borderId="11" xfId="0" applyNumberFormat="1" applyFill="1" applyBorder="1" applyProtection="1">
      <protection locked="0"/>
    </xf>
    <xf numFmtId="49" fontId="11" fillId="3" borderId="11" xfId="0" applyNumberFormat="1" applyFont="1" applyFill="1" applyBorder="1" applyAlignment="1" applyProtection="1">
      <alignment wrapText="1"/>
      <protection locked="0"/>
    </xf>
    <xf numFmtId="0" fontId="11" fillId="3" borderId="11" xfId="0" applyFont="1" applyFill="1" applyBorder="1" applyAlignment="1" applyProtection="1">
      <alignment wrapText="1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5" borderId="0" xfId="0" applyFont="1" applyFill="1" applyBorder="1"/>
    <xf numFmtId="14" fontId="15" fillId="5" borderId="0" xfId="0" applyNumberFormat="1" applyFont="1" applyFill="1" applyBorder="1" applyAlignment="1" applyProtection="1">
      <alignment horizontal="left"/>
      <protection locked="0"/>
    </xf>
    <xf numFmtId="0" fontId="28" fillId="0" borderId="1" xfId="0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1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0" fontId="5" fillId="5" borderId="63" xfId="0" applyNumberFormat="1" applyFont="1" applyFill="1" applyBorder="1" applyAlignment="1" applyProtection="1">
      <alignment horizontal="right"/>
    </xf>
    <xf numFmtId="0" fontId="28" fillId="0" borderId="9" xfId="0" applyFont="1" applyFill="1" applyBorder="1"/>
    <xf numFmtId="0" fontId="5" fillId="5" borderId="58" xfId="1" applyNumberFormat="1" applyFont="1" applyFill="1" applyBorder="1" applyAlignment="1" applyProtection="1">
      <alignment horizontal="right"/>
    </xf>
    <xf numFmtId="0" fontId="5" fillId="0" borderId="1" xfId="0" applyFont="1" applyFill="1" applyBorder="1"/>
    <xf numFmtId="0" fontId="14" fillId="0" borderId="0" xfId="0" applyFont="1" applyFill="1" applyAlignment="1">
      <alignment vertical="center"/>
    </xf>
    <xf numFmtId="44" fontId="5" fillId="5" borderId="8" xfId="0" applyNumberFormat="1" applyFont="1" applyFill="1" applyBorder="1" applyAlignment="1">
      <alignment horizontal="right"/>
    </xf>
    <xf numFmtId="44" fontId="5" fillId="5" borderId="10" xfId="0" applyNumberFormat="1" applyFont="1" applyFill="1" applyBorder="1" applyAlignment="1">
      <alignment horizontal="right"/>
    </xf>
    <xf numFmtId="164" fontId="5" fillId="3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right"/>
    </xf>
    <xf numFmtId="44" fontId="5" fillId="3" borderId="10" xfId="1" applyFont="1" applyFill="1" applyBorder="1" applyAlignment="1" applyProtection="1">
      <alignment horizontal="right"/>
      <protection locked="0"/>
    </xf>
    <xf numFmtId="44" fontId="5" fillId="5" borderId="10" xfId="1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4" fillId="0" borderId="53" xfId="0" applyFont="1" applyFill="1" applyBorder="1" applyAlignment="1">
      <alignment vertical="center"/>
    </xf>
    <xf numFmtId="0" fontId="28" fillId="0" borderId="9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29" fillId="0" borderId="9" xfId="0" applyFont="1" applyBorder="1" applyAlignment="1">
      <alignment wrapText="1"/>
    </xf>
    <xf numFmtId="0" fontId="0" fillId="0" borderId="65" xfId="0" applyFont="1" applyBorder="1" applyAlignment="1">
      <alignment wrapText="1"/>
    </xf>
    <xf numFmtId="0" fontId="14" fillId="0" borderId="65" xfId="0" applyFont="1" applyFill="1" applyBorder="1" applyAlignment="1">
      <alignment vertical="center"/>
    </xf>
    <xf numFmtId="0" fontId="12" fillId="0" borderId="9" xfId="0" applyFont="1" applyFill="1" applyBorder="1"/>
    <xf numFmtId="0" fontId="21" fillId="0" borderId="9" xfId="0" applyFont="1" applyFill="1" applyBorder="1"/>
    <xf numFmtId="0" fontId="27" fillId="0" borderId="19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4" fontId="0" fillId="5" borderId="46" xfId="0" applyNumberFormat="1" applyFill="1" applyBorder="1"/>
    <xf numFmtId="44" fontId="0" fillId="5" borderId="66" xfId="0" applyNumberFormat="1" applyFill="1" applyBorder="1"/>
    <xf numFmtId="164" fontId="0" fillId="5" borderId="46" xfId="0" applyNumberFormat="1" applyFill="1" applyBorder="1" applyAlignment="1">
      <alignment horizontal="center"/>
    </xf>
    <xf numFmtId="164" fontId="0" fillId="5" borderId="66" xfId="0" applyNumberFormat="1" applyFill="1" applyBorder="1" applyAlignment="1">
      <alignment horizontal="center"/>
    </xf>
    <xf numFmtId="0" fontId="0" fillId="0" borderId="46" xfId="0" applyBorder="1"/>
    <xf numFmtId="0" fontId="0" fillId="0" borderId="66" xfId="0" applyBorder="1"/>
    <xf numFmtId="164" fontId="28" fillId="5" borderId="46" xfId="0" applyNumberFormat="1" applyFont="1" applyFill="1" applyBorder="1" applyAlignment="1">
      <alignment horizontal="center"/>
    </xf>
    <xf numFmtId="164" fontId="28" fillId="5" borderId="6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44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164" fontId="28" fillId="0" borderId="0" xfId="0" applyNumberFormat="1" applyFont="1" applyFill="1" applyBorder="1" applyAlignment="1" applyProtection="1">
      <alignment horizontal="right"/>
      <protection locked="0"/>
    </xf>
    <xf numFmtId="164" fontId="2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9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10" fontId="1" fillId="0" borderId="0" xfId="3" applyNumberFormat="1" applyFont="1" applyFill="1" applyBorder="1"/>
    <xf numFmtId="44" fontId="5" fillId="0" borderId="10" xfId="1" applyFont="1" applyFill="1" applyBorder="1" applyAlignment="1">
      <alignment horizontal="right"/>
    </xf>
    <xf numFmtId="44" fontId="2" fillId="5" borderId="1" xfId="1" applyFont="1" applyFill="1" applyBorder="1"/>
    <xf numFmtId="164" fontId="28" fillId="3" borderId="46" xfId="0" applyNumberFormat="1" applyFont="1" applyFill="1" applyBorder="1" applyAlignment="1" applyProtection="1">
      <alignment horizontal="center"/>
      <protection locked="0"/>
    </xf>
    <xf numFmtId="164" fontId="28" fillId="3" borderId="66" xfId="0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0" fillId="0" borderId="66" xfId="0" applyBorder="1" applyAlignment="1">
      <alignment horizontal="center"/>
    </xf>
    <xf numFmtId="44" fontId="0" fillId="5" borderId="46" xfId="1" applyFont="1" applyFill="1" applyBorder="1" applyAlignment="1">
      <alignment horizontal="center"/>
    </xf>
    <xf numFmtId="44" fontId="0" fillId="5" borderId="66" xfId="0" applyNumberForma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44" fontId="26" fillId="5" borderId="24" xfId="1" applyFont="1" applyFill="1" applyBorder="1" applyAlignment="1">
      <alignment horizontal="center"/>
    </xf>
    <xf numFmtId="165" fontId="5" fillId="6" borderId="64" xfId="2" applyNumberFormat="1" applyFont="1" applyFill="1" applyBorder="1" applyAlignment="1" applyProtection="1">
      <alignment horizontal="right"/>
      <protection locked="0"/>
    </xf>
    <xf numFmtId="44" fontId="5" fillId="5" borderId="0" xfId="1" applyNumberFormat="1" applyFont="1" applyFill="1" applyBorder="1" applyAlignment="1" applyProtection="1">
      <alignment horizontal="right"/>
    </xf>
    <xf numFmtId="44" fontId="5" fillId="5" borderId="60" xfId="1" applyFont="1" applyFill="1" applyBorder="1" applyAlignment="1" applyProtection="1">
      <alignment horizontal="right"/>
    </xf>
    <xf numFmtId="44" fontId="5" fillId="5" borderId="63" xfId="1" applyFont="1" applyFill="1" applyBorder="1" applyAlignment="1" applyProtection="1">
      <alignment horizontal="right"/>
    </xf>
    <xf numFmtId="165" fontId="5" fillId="3" borderId="16" xfId="2" applyNumberFormat="1" applyFont="1" applyFill="1" applyBorder="1" applyAlignment="1" applyProtection="1">
      <alignment horizontal="right"/>
      <protection locked="0"/>
    </xf>
    <xf numFmtId="165" fontId="5" fillId="6" borderId="0" xfId="2" applyNumberFormat="1" applyFont="1" applyFill="1" applyBorder="1" applyAlignment="1" applyProtection="1">
      <alignment horizontal="right"/>
      <protection locked="0"/>
    </xf>
    <xf numFmtId="44" fontId="5" fillId="5" borderId="0" xfId="1" applyFont="1" applyFill="1" applyBorder="1" applyAlignment="1" applyProtection="1">
      <alignment horizontal="right"/>
    </xf>
    <xf numFmtId="0" fontId="5" fillId="5" borderId="25" xfId="1" applyNumberFormat="1" applyFont="1" applyFill="1" applyBorder="1" applyAlignment="1" applyProtection="1">
      <alignment horizontal="right"/>
    </xf>
    <xf numFmtId="44" fontId="5" fillId="5" borderId="63" xfId="1" applyNumberFormat="1" applyFont="1" applyFill="1" applyBorder="1" applyAlignment="1" applyProtection="1">
      <alignment horizontal="right"/>
    </xf>
    <xf numFmtId="165" fontId="5" fillId="6" borderId="60" xfId="2" applyNumberFormat="1" applyFont="1" applyFill="1" applyBorder="1" applyAlignment="1" applyProtection="1">
      <alignment horizontal="right"/>
      <protection locked="0"/>
    </xf>
    <xf numFmtId="165" fontId="5" fillId="3" borderId="67" xfId="2" applyNumberFormat="1" applyFont="1" applyFill="1" applyBorder="1" applyAlignment="1" applyProtection="1">
      <alignment horizontal="right"/>
      <protection locked="0"/>
    </xf>
    <xf numFmtId="0" fontId="5" fillId="5" borderId="68" xfId="1" applyNumberFormat="1" applyFont="1" applyFill="1" applyBorder="1" applyAlignment="1" applyProtection="1">
      <alignment horizontal="right"/>
    </xf>
    <xf numFmtId="44" fontId="5" fillId="5" borderId="9" xfId="1" applyNumberFormat="1" applyFont="1" applyFill="1" applyBorder="1" applyAlignment="1">
      <alignment horizontal="right"/>
    </xf>
    <xf numFmtId="165" fontId="5" fillId="5" borderId="2" xfId="2" applyNumberFormat="1" applyFont="1" applyFill="1" applyBorder="1" applyAlignment="1">
      <alignment horizontal="right"/>
    </xf>
    <xf numFmtId="167" fontId="5" fillId="5" borderId="0" xfId="3" applyNumberFormat="1" applyFont="1" applyFill="1" applyBorder="1" applyAlignment="1" applyProtection="1">
      <alignment horizontal="right"/>
    </xf>
    <xf numFmtId="167" fontId="5" fillId="5" borderId="60" xfId="3" applyNumberFormat="1" applyFont="1" applyFill="1" applyBorder="1" applyAlignment="1" applyProtection="1">
      <alignment horizontal="right"/>
    </xf>
    <xf numFmtId="167" fontId="5" fillId="5" borderId="63" xfId="3" applyNumberFormat="1" applyFont="1" applyFill="1" applyBorder="1" applyAlignment="1" applyProtection="1">
      <alignment horizontal="right"/>
    </xf>
    <xf numFmtId="167" fontId="5" fillId="5" borderId="9" xfId="3" applyNumberFormat="1" applyFont="1" applyFill="1" applyBorder="1" applyAlignment="1">
      <alignment horizontal="right"/>
    </xf>
    <xf numFmtId="44" fontId="5" fillId="5" borderId="13" xfId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28" fillId="0" borderId="42" xfId="0" applyFont="1" applyBorder="1"/>
    <xf numFmtId="0" fontId="28" fillId="0" borderId="62" xfId="0" applyFont="1" applyBorder="1"/>
    <xf numFmtId="44" fontId="28" fillId="5" borderId="38" xfId="1" applyFont="1" applyFill="1" applyBorder="1"/>
    <xf numFmtId="0" fontId="2" fillId="0" borderId="0" xfId="0" applyFont="1" applyAlignment="1"/>
    <xf numFmtId="0" fontId="28" fillId="0" borderId="0" xfId="0" applyFont="1"/>
    <xf numFmtId="0" fontId="28" fillId="0" borderId="63" xfId="0" applyFont="1" applyBorder="1" applyAlignment="1">
      <alignment wrapText="1"/>
    </xf>
    <xf numFmtId="0" fontId="32" fillId="0" borderId="0" xfId="0" applyFont="1" applyBorder="1"/>
    <xf numFmtId="44" fontId="32" fillId="5" borderId="60" xfId="0" applyNumberFormat="1" applyFont="1" applyFill="1" applyBorder="1"/>
    <xf numFmtId="0" fontId="28" fillId="0" borderId="41" xfId="0" applyFont="1" applyBorder="1" applyAlignment="1">
      <alignment wrapText="1"/>
    </xf>
    <xf numFmtId="0" fontId="32" fillId="0" borderId="61" xfId="0" applyFont="1" applyBorder="1"/>
    <xf numFmtId="10" fontId="32" fillId="5" borderId="26" xfId="3" applyNumberFormat="1" applyFont="1" applyFill="1" applyBorder="1"/>
    <xf numFmtId="0" fontId="33" fillId="0" borderId="0" xfId="0" applyFont="1" applyFill="1" applyBorder="1"/>
    <xf numFmtId="0" fontId="5" fillId="5" borderId="13" xfId="1" applyNumberFormat="1" applyFont="1" applyFill="1" applyBorder="1" applyAlignment="1">
      <alignment horizontal="right"/>
    </xf>
    <xf numFmtId="0" fontId="6" fillId="3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11" fillId="6" borderId="61" xfId="0" applyFont="1" applyFill="1" applyBorder="1" applyAlignment="1" applyProtection="1">
      <alignment horizontal="center"/>
      <protection locked="0"/>
    </xf>
    <xf numFmtId="165" fontId="4" fillId="5" borderId="11" xfId="2" applyNumberFormat="1" applyFont="1" applyFill="1" applyBorder="1" applyAlignment="1">
      <alignment horizontal="center"/>
    </xf>
    <xf numFmtId="0" fontId="35" fillId="0" borderId="0" xfId="0" applyFont="1" applyFill="1"/>
    <xf numFmtId="49" fontId="11" fillId="5" borderId="11" xfId="0" applyNumberFormat="1" applyFont="1" applyFill="1" applyBorder="1" applyAlignment="1" applyProtection="1">
      <alignment horizontal="left"/>
    </xf>
    <xf numFmtId="0" fontId="11" fillId="5" borderId="11" xfId="0" applyFont="1" applyFill="1" applyBorder="1" applyAlignment="1" applyProtection="1">
      <alignment horizontal="center"/>
    </xf>
    <xf numFmtId="0" fontId="11" fillId="5" borderId="11" xfId="0" applyFont="1" applyFill="1" applyBorder="1" applyAlignment="1" applyProtection="1">
      <alignment horizontal="left"/>
    </xf>
    <xf numFmtId="0" fontId="11" fillId="5" borderId="11" xfId="0" applyFont="1" applyFill="1" applyBorder="1" applyProtection="1"/>
    <xf numFmtId="0" fontId="11" fillId="0" borderId="0" xfId="0" applyFont="1" applyProtection="1">
      <protection locked="0"/>
    </xf>
    <xf numFmtId="44" fontId="11" fillId="5" borderId="11" xfId="1" applyFont="1" applyFill="1" applyBorder="1" applyProtection="1"/>
    <xf numFmtId="0" fontId="11" fillId="0" borderId="0" xfId="0" applyFont="1" applyProtection="1"/>
    <xf numFmtId="167" fontId="11" fillId="5" borderId="11" xfId="3" applyNumberFormat="1" applyFont="1" applyFill="1" applyBorder="1" applyProtection="1"/>
    <xf numFmtId="0" fontId="11" fillId="0" borderId="48" xfId="0" applyFont="1" applyBorder="1" applyProtection="1"/>
    <xf numFmtId="0" fontId="11" fillId="6" borderId="0" xfId="0" applyFont="1" applyFill="1" applyProtection="1"/>
    <xf numFmtId="44" fontId="11" fillId="0" borderId="0" xfId="1" applyFont="1" applyProtection="1"/>
    <xf numFmtId="0" fontId="11" fillId="6" borderId="47" xfId="0" applyFont="1" applyFill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10" fontId="5" fillId="5" borderId="0" xfId="0" applyNumberFormat="1" applyFont="1" applyFill="1" applyBorder="1" applyAlignment="1" applyProtection="1">
      <alignment horizontal="right"/>
      <protection locked="0"/>
    </xf>
    <xf numFmtId="9" fontId="26" fillId="3" borderId="35" xfId="0" applyNumberFormat="1" applyFont="1" applyFill="1" applyBorder="1" applyAlignment="1" applyProtection="1">
      <alignment horizontal="center"/>
      <protection locked="0"/>
    </xf>
    <xf numFmtId="9" fontId="26" fillId="3" borderId="30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right" vertical="center" wrapText="1"/>
    </xf>
    <xf numFmtId="164" fontId="7" fillId="0" borderId="26" xfId="0" applyNumberFormat="1" applyFont="1" applyFill="1" applyBorder="1" applyAlignment="1" applyProtection="1">
      <alignment vertical="center" wrapText="1"/>
    </xf>
    <xf numFmtId="164" fontId="7" fillId="0" borderId="11" xfId="0" applyNumberFormat="1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164" fontId="7" fillId="0" borderId="23" xfId="0" applyNumberFormat="1" applyFont="1" applyBorder="1" applyAlignment="1" applyProtection="1">
      <alignment vertical="center" wrapText="1"/>
    </xf>
    <xf numFmtId="0" fontId="2" fillId="5" borderId="0" xfId="0" applyFont="1" applyFill="1" applyBorder="1" applyProtection="1"/>
    <xf numFmtId="14" fontId="33" fillId="5" borderId="0" xfId="0" applyNumberFormat="1" applyFont="1" applyFill="1" applyBorder="1" applyAlignment="1" applyProtection="1">
      <alignment horizontal="left"/>
    </xf>
    <xf numFmtId="0" fontId="7" fillId="0" borderId="26" xfId="0" applyFont="1" applyBorder="1" applyAlignment="1" applyProtection="1">
      <alignment vertical="center" wrapText="1"/>
    </xf>
    <xf numFmtId="164" fontId="7" fillId="0" borderId="26" xfId="0" applyNumberFormat="1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horizontal="right" vertical="center" wrapText="1"/>
    </xf>
    <xf numFmtId="14" fontId="16" fillId="5" borderId="10" xfId="0" applyNumberFormat="1" applyFont="1" applyFill="1" applyBorder="1" applyProtection="1"/>
    <xf numFmtId="44" fontId="11" fillId="3" borderId="29" xfId="1" applyFont="1" applyFill="1" applyBorder="1" applyProtection="1">
      <protection locked="0"/>
    </xf>
    <xf numFmtId="10" fontId="7" fillId="5" borderId="29" xfId="0" applyNumberFormat="1" applyFont="1" applyFill="1" applyBorder="1" applyAlignment="1" applyProtection="1">
      <alignment horizontal="center" vertical="center" wrapText="1"/>
      <protection locked="0"/>
    </xf>
    <xf numFmtId="14" fontId="11" fillId="5" borderId="0" xfId="0" applyNumberFormat="1" applyFont="1" applyFill="1" applyAlignment="1" applyProtection="1">
      <alignment horizontal="right"/>
    </xf>
    <xf numFmtId="165" fontId="7" fillId="8" borderId="34" xfId="0" applyNumberFormat="1" applyFont="1" applyFill="1" applyBorder="1" applyProtection="1"/>
    <xf numFmtId="165" fontId="7" fillId="8" borderId="28" xfId="0" applyNumberFormat="1" applyFont="1" applyFill="1" applyBorder="1" applyProtection="1"/>
    <xf numFmtId="165" fontId="7" fillId="8" borderId="29" xfId="0" applyNumberFormat="1" applyFont="1" applyFill="1" applyBorder="1" applyProtection="1"/>
    <xf numFmtId="44" fontId="2" fillId="5" borderId="1" xfId="1" applyFont="1" applyFill="1" applyBorder="1" applyProtection="1"/>
    <xf numFmtId="10" fontId="2" fillId="5" borderId="24" xfId="3" applyNumberFormat="1" applyFont="1" applyFill="1" applyBorder="1" applyProtection="1"/>
    <xf numFmtId="10" fontId="7" fillId="5" borderId="20" xfId="3" applyNumberFormat="1" applyFont="1" applyFill="1" applyBorder="1" applyAlignment="1" applyProtection="1">
      <alignment horizontal="center" vertical="center" wrapText="1"/>
    </xf>
    <xf numFmtId="10" fontId="7" fillId="5" borderId="11" xfId="3" applyNumberFormat="1" applyFont="1" applyFill="1" applyBorder="1" applyAlignment="1" applyProtection="1">
      <alignment horizontal="center" vertical="center" wrapText="1"/>
    </xf>
    <xf numFmtId="10" fontId="7" fillId="5" borderId="38" xfId="3" applyNumberFormat="1" applyFont="1" applyFill="1" applyBorder="1" applyAlignment="1" applyProtection="1">
      <alignment horizontal="center" vertical="center" wrapText="1"/>
    </xf>
    <xf numFmtId="10" fontId="7" fillId="5" borderId="28" xfId="3" applyNumberFormat="1" applyFont="1" applyFill="1" applyBorder="1" applyAlignment="1" applyProtection="1">
      <alignment horizontal="center" vertical="center" wrapText="1"/>
    </xf>
    <xf numFmtId="1" fontId="7" fillId="5" borderId="58" xfId="3" quotePrefix="1" applyNumberFormat="1" applyFont="1" applyFill="1" applyBorder="1" applyAlignment="1" applyProtection="1">
      <alignment horizontal="center" vertical="center" wrapText="1"/>
    </xf>
    <xf numFmtId="164" fontId="7" fillId="5" borderId="58" xfId="3" applyNumberFormat="1" applyFont="1" applyFill="1" applyBorder="1" applyAlignment="1" applyProtection="1">
      <alignment horizontal="center" vertical="center" wrapText="1"/>
    </xf>
    <xf numFmtId="44" fontId="7" fillId="5" borderId="20" xfId="1" applyFont="1" applyFill="1" applyBorder="1" applyAlignment="1" applyProtection="1">
      <alignment vertical="center" wrapText="1"/>
    </xf>
    <xf numFmtId="44" fontId="7" fillId="5" borderId="11" xfId="1" applyFont="1" applyFill="1" applyBorder="1" applyAlignment="1" applyProtection="1">
      <alignment vertical="center" wrapText="1"/>
    </xf>
    <xf numFmtId="44" fontId="7" fillId="5" borderId="38" xfId="1" applyFont="1" applyFill="1" applyBorder="1" applyAlignment="1" applyProtection="1">
      <alignment vertical="center" wrapText="1"/>
    </xf>
    <xf numFmtId="44" fontId="7" fillId="5" borderId="23" xfId="1" applyFont="1" applyFill="1" applyBorder="1" applyAlignment="1" applyProtection="1">
      <alignment vertical="center" wrapText="1"/>
    </xf>
    <xf numFmtId="44" fontId="7" fillId="5" borderId="21" xfId="1" applyFont="1" applyFill="1" applyBorder="1" applyAlignment="1" applyProtection="1">
      <alignment vertical="center" wrapText="1"/>
    </xf>
    <xf numFmtId="44" fontId="7" fillId="5" borderId="15" xfId="1" applyFont="1" applyFill="1" applyBorder="1" applyAlignment="1" applyProtection="1">
      <alignment vertical="center" wrapText="1"/>
    </xf>
    <xf numFmtId="44" fontId="7" fillId="5" borderId="37" xfId="1" applyFont="1" applyFill="1" applyBorder="1" applyAlignment="1" applyProtection="1">
      <alignment vertical="center" wrapText="1"/>
    </xf>
    <xf numFmtId="44" fontId="7" fillId="5" borderId="24" xfId="1" applyFont="1" applyFill="1" applyBorder="1" applyAlignment="1" applyProtection="1">
      <alignment vertical="center" wrapText="1"/>
    </xf>
    <xf numFmtId="0" fontId="11" fillId="0" borderId="3" xfId="0" applyFont="1" applyBorder="1" applyAlignment="1" applyProtection="1">
      <alignment horizontal="right"/>
      <protection locked="0"/>
    </xf>
    <xf numFmtId="164" fontId="5" fillId="5" borderId="9" xfId="0" applyNumberFormat="1" applyFont="1" applyFill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44" fontId="5" fillId="5" borderId="9" xfId="1" applyFont="1" applyFill="1" applyBorder="1" applyAlignment="1" applyProtection="1">
      <alignment horizontal="right"/>
    </xf>
    <xf numFmtId="10" fontId="5" fillId="5" borderId="9" xfId="3" applyNumberFormat="1" applyFont="1" applyFill="1" applyBorder="1" applyAlignment="1" applyProtection="1">
      <alignment horizontal="right"/>
    </xf>
    <xf numFmtId="44" fontId="11" fillId="5" borderId="9" xfId="1" applyFont="1" applyFill="1" applyBorder="1" applyAlignment="1" applyProtection="1">
      <alignment horizontal="right"/>
    </xf>
    <xf numFmtId="0" fontId="11" fillId="5" borderId="0" xfId="0" applyFont="1" applyFill="1" applyProtection="1"/>
    <xf numFmtId="14" fontId="11" fillId="5" borderId="0" xfId="0" applyNumberFormat="1" applyFont="1" applyFill="1" applyProtection="1"/>
    <xf numFmtId="0" fontId="16" fillId="3" borderId="10" xfId="0" applyFont="1" applyFill="1" applyBorder="1" applyAlignment="1" applyProtection="1">
      <alignment horizontal="right"/>
      <protection locked="0"/>
    </xf>
    <xf numFmtId="0" fontId="7" fillId="0" borderId="27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4" fontId="7" fillId="3" borderId="52" xfId="1" applyFont="1" applyFill="1" applyBorder="1" applyAlignment="1" applyProtection="1">
      <alignment horizontal="right" wrapText="1"/>
      <protection locked="0"/>
    </xf>
    <xf numFmtId="44" fontId="7" fillId="3" borderId="32" xfId="1" applyFont="1" applyFill="1" applyBorder="1" applyAlignment="1" applyProtection="1">
      <alignment horizontal="right" wrapText="1"/>
      <protection locked="0"/>
    </xf>
    <xf numFmtId="44" fontId="7" fillId="3" borderId="57" xfId="1" applyFont="1" applyFill="1" applyBorder="1" applyAlignment="1" applyProtection="1">
      <alignment horizontal="right" wrapText="1"/>
      <protection locked="0"/>
    </xf>
    <xf numFmtId="44" fontId="7" fillId="3" borderId="33" xfId="1" applyFont="1" applyFill="1" applyBorder="1" applyAlignment="1" applyProtection="1">
      <alignment horizontal="right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4" fontId="7" fillId="0" borderId="0" xfId="1" applyFont="1" applyFill="1" applyBorder="1" applyAlignment="1" applyProtection="1">
      <alignment horizontal="right" wrapText="1"/>
      <protection locked="0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 vertical="center" wrapText="1"/>
    </xf>
    <xf numFmtId="0" fontId="4" fillId="9" borderId="61" xfId="0" applyFont="1" applyFill="1" applyBorder="1" applyAlignment="1">
      <alignment horizontal="center" vertical="center" wrapText="1"/>
    </xf>
    <xf numFmtId="0" fontId="26" fillId="6" borderId="69" xfId="0" applyFont="1" applyFill="1" applyBorder="1" applyAlignment="1">
      <alignment horizontal="center"/>
    </xf>
    <xf numFmtId="0" fontId="26" fillId="6" borderId="70" xfId="0" applyFont="1" applyFill="1" applyBorder="1" applyAlignment="1">
      <alignment horizontal="center"/>
    </xf>
    <xf numFmtId="165" fontId="34" fillId="5" borderId="71" xfId="0" applyNumberFormat="1" applyFont="1" applyFill="1" applyBorder="1" applyAlignment="1">
      <alignment horizontal="center" vertical="top"/>
    </xf>
    <xf numFmtId="0" fontId="34" fillId="5" borderId="72" xfId="0" applyFont="1" applyFill="1" applyBorder="1" applyAlignment="1">
      <alignment horizontal="center" vertical="top"/>
    </xf>
    <xf numFmtId="0" fontId="4" fillId="9" borderId="0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 wrapText="1"/>
    </xf>
    <xf numFmtId="0" fontId="4" fillId="9" borderId="61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3" borderId="9" xfId="0" applyFont="1" applyFill="1" applyBorder="1" applyProtection="1">
      <protection locked="0"/>
    </xf>
  </cellXfs>
  <cellStyles count="6">
    <cellStyle name="Comma" xfId="2" builtinId="3"/>
    <cellStyle name="Currency" xfId="1" builtinId="4"/>
    <cellStyle name="Normal" xfId="0" builtinId="0"/>
    <cellStyle name="Normal 2" xfId="4"/>
    <cellStyle name="Percent" xfId="3" builtinId="5"/>
    <cellStyle name="Percent 2" xfId="5"/>
  </cellStyles>
  <dxfs count="0"/>
  <tableStyles count="0" defaultTableStyle="TableStyleMedium2" defaultPivotStyle="PivotStyleLight16"/>
  <colors>
    <mruColors>
      <color rgb="FFFF99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76200</xdr:colOff>
      <xdr:row>45</xdr:row>
      <xdr:rowOff>12700</xdr:rowOff>
    </xdr:from>
    <xdr:to>
      <xdr:col>33</xdr:col>
      <xdr:colOff>76200</xdr:colOff>
      <xdr:row>51</xdr:row>
      <xdr:rowOff>12700</xdr:rowOff>
    </xdr:to>
    <xdr:cxnSp macro="">
      <xdr:nvCxnSpPr>
        <xdr:cNvPr id="4" name="Straight Connector 3"/>
        <xdr:cNvCxnSpPr/>
      </xdr:nvCxnSpPr>
      <xdr:spPr>
        <a:xfrm>
          <a:off x="8850406" y="8966200"/>
          <a:ext cx="0" cy="1277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673100</xdr:colOff>
      <xdr:row>41</xdr:row>
      <xdr:rowOff>177800</xdr:rowOff>
    </xdr:from>
    <xdr:ext cx="184731" cy="264560"/>
    <xdr:sp macro="" textlink="">
      <xdr:nvSpPr>
        <xdr:cNvPr id="2" name="TextBox 1"/>
        <xdr:cNvSpPr txBox="1"/>
      </xdr:nvSpPr>
      <xdr:spPr>
        <a:xfrm>
          <a:off x="6642100" y="88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99"/>
  <sheetViews>
    <sheetView tabSelected="1" zoomScale="80" zoomScaleNormal="80" workbookViewId="0">
      <selection activeCell="G18" sqref="G18"/>
    </sheetView>
  </sheetViews>
  <sheetFormatPr defaultColWidth="9" defaultRowHeight="15" x14ac:dyDescent="0.25"/>
  <cols>
    <col min="1" max="1" width="7.5703125" style="19" customWidth="1"/>
    <col min="2" max="14" width="31.7109375" style="19" customWidth="1"/>
    <col min="15" max="16" width="15.5703125" style="19" customWidth="1"/>
    <col min="17" max="17" width="19.5703125" style="19" customWidth="1"/>
    <col min="18" max="18" width="13" style="19" customWidth="1"/>
    <col min="19" max="19" width="15.85546875" style="19" customWidth="1"/>
    <col min="20" max="20" width="16.42578125" style="19" customWidth="1"/>
    <col min="21" max="21" width="16.5703125" style="19" customWidth="1"/>
    <col min="22" max="22" width="14.42578125" style="19" customWidth="1"/>
    <col min="23" max="23" width="13.42578125" style="19" customWidth="1"/>
    <col min="24" max="24" width="13.140625" style="19" customWidth="1"/>
    <col min="25" max="25" width="13" style="19" customWidth="1"/>
    <col min="26" max="26" width="15.140625" style="19" customWidth="1"/>
    <col min="27" max="27" width="13" style="19" customWidth="1"/>
    <col min="28" max="28" width="15.140625" style="19" customWidth="1"/>
    <col min="29" max="29" width="13.42578125" style="19" customWidth="1"/>
    <col min="30" max="30" width="13" style="19" customWidth="1"/>
    <col min="31" max="31" width="13.85546875" style="19" customWidth="1"/>
    <col min="32" max="32" width="15.42578125" style="19" customWidth="1"/>
    <col min="33" max="33" width="14.85546875" style="19" customWidth="1"/>
    <col min="34" max="34" width="15.5703125" style="19" customWidth="1"/>
    <col min="35" max="35" width="13.5703125" style="19" customWidth="1"/>
    <col min="36" max="36" width="12.140625" style="19" customWidth="1"/>
    <col min="37" max="37" width="12.85546875" style="19" customWidth="1"/>
    <col min="38" max="38" width="15.140625" style="19" customWidth="1"/>
    <col min="39" max="39" width="17.42578125" style="19" customWidth="1"/>
    <col min="40" max="16384" width="9" style="19"/>
  </cols>
  <sheetData>
    <row r="1" spans="2:12" ht="26.25" x14ac:dyDescent="0.25">
      <c r="B1" s="2" t="s">
        <v>368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6.25" x14ac:dyDescent="0.25">
      <c r="B2" s="2" t="s">
        <v>281</v>
      </c>
      <c r="C2" s="2"/>
      <c r="D2" s="2"/>
      <c r="E2" s="2"/>
      <c r="F2" s="2"/>
      <c r="K2" s="2"/>
      <c r="L2" s="2"/>
    </row>
    <row r="3" spans="2:12" ht="15" customHeight="1" x14ac:dyDescent="0.25"/>
    <row r="4" spans="2:12" ht="15" customHeight="1" x14ac:dyDescent="0.25">
      <c r="B4" s="10" t="s">
        <v>312</v>
      </c>
    </row>
    <row r="5" spans="2:12" ht="15" customHeight="1" thickBot="1" x14ac:dyDescent="0.3">
      <c r="B5" s="52"/>
      <c r="C5" s="52"/>
    </row>
    <row r="6" spans="2:12" ht="15" customHeight="1" x14ac:dyDescent="0.25">
      <c r="B6" s="53" t="s">
        <v>67</v>
      </c>
      <c r="C6" s="54"/>
      <c r="D6" s="55" t="s">
        <v>310</v>
      </c>
      <c r="E6" s="56"/>
      <c r="F6" s="52"/>
    </row>
    <row r="7" spans="2:12" ht="15" customHeight="1" x14ac:dyDescent="0.35">
      <c r="B7" s="57" t="s">
        <v>338</v>
      </c>
      <c r="C7" s="58"/>
      <c r="D7" s="59" t="s">
        <v>311</v>
      </c>
      <c r="E7" s="60"/>
      <c r="F7" s="52"/>
    </row>
    <row r="8" spans="2:12" ht="15" customHeight="1" x14ac:dyDescent="0.35">
      <c r="B8" s="57" t="s">
        <v>68</v>
      </c>
      <c r="C8" s="61"/>
      <c r="D8" s="494" t="s">
        <v>334</v>
      </c>
      <c r="E8" s="60"/>
      <c r="F8" s="49"/>
    </row>
    <row r="9" spans="2:12" ht="15" customHeight="1" x14ac:dyDescent="0.25">
      <c r="B9" s="57" t="s">
        <v>69</v>
      </c>
      <c r="C9" s="61"/>
      <c r="D9" s="62">
        <v>43101</v>
      </c>
      <c r="E9" s="63" t="s">
        <v>302</v>
      </c>
      <c r="F9" s="466">
        <f>EDATE(D9,12)-1</f>
        <v>43465</v>
      </c>
    </row>
    <row r="10" spans="2:12" ht="15" customHeight="1" x14ac:dyDescent="0.25">
      <c r="B10" s="57" t="s">
        <v>298</v>
      </c>
      <c r="C10" s="61"/>
      <c r="D10" s="463">
        <f>EDATE(D9,-24)</f>
        <v>42370</v>
      </c>
      <c r="E10" s="63" t="s">
        <v>302</v>
      </c>
      <c r="F10" s="466">
        <f>EDATE(D10,12)-1</f>
        <v>42735</v>
      </c>
    </row>
    <row r="11" spans="2:12" ht="15" customHeight="1" thickBot="1" x14ac:dyDescent="0.4">
      <c r="B11" s="64" t="s">
        <v>299</v>
      </c>
      <c r="C11" s="65"/>
      <c r="D11" s="66">
        <f>EDATE(D9,-11)</f>
        <v>42767</v>
      </c>
      <c r="E11" s="60"/>
      <c r="F11" s="67"/>
    </row>
    <row r="12" spans="2:12" ht="15" customHeight="1" x14ac:dyDescent="0.25">
      <c r="B12" s="52"/>
      <c r="C12" s="52"/>
      <c r="E12" s="52"/>
      <c r="F12" s="52"/>
    </row>
    <row r="13" spans="2:12" ht="19.5" customHeight="1" x14ac:dyDescent="0.4">
      <c r="B13" s="10" t="s">
        <v>183</v>
      </c>
      <c r="C13" s="68"/>
      <c r="D13" s="68"/>
    </row>
    <row r="14" spans="2:12" ht="15.75" thickBot="1" x14ac:dyDescent="0.3"/>
    <row r="15" spans="2:12" ht="15.75" customHeight="1" thickBot="1" x14ac:dyDescent="0.3">
      <c r="C15" s="69" t="s">
        <v>213</v>
      </c>
      <c r="D15" s="70" t="s">
        <v>208</v>
      </c>
      <c r="E15" s="69" t="s">
        <v>213</v>
      </c>
    </row>
    <row r="16" spans="2:12" ht="49.5" customHeight="1" thickBot="1" x14ac:dyDescent="0.3">
      <c r="C16" s="71" t="s">
        <v>215</v>
      </c>
      <c r="D16" s="71" t="str">
        <f>"Current Period 
(as of "&amp;TEXT('III Plan Rates'!C10, "MM-DD-YYYY")&amp;")"</f>
        <v>Current Period 
(as of 02-01-2017)</v>
      </c>
      <c r="E16" s="71" t="s">
        <v>216</v>
      </c>
    </row>
    <row r="17" spans="2:5" ht="26.25" customHeight="1" thickBot="1" x14ac:dyDescent="0.3">
      <c r="B17" s="431" t="s">
        <v>382</v>
      </c>
      <c r="C17" s="35"/>
      <c r="D17" s="36"/>
      <c r="E17" s="37"/>
    </row>
    <row r="18" spans="2:5" ht="23.25" customHeight="1" thickBot="1" x14ac:dyDescent="0.3">
      <c r="B18" s="1" t="s">
        <v>66</v>
      </c>
      <c r="C18" s="467">
        <f>SUM(C19:C29)</f>
        <v>0</v>
      </c>
      <c r="D18" s="468">
        <f>SUM(D19:D29)</f>
        <v>0</v>
      </c>
      <c r="E18" s="469">
        <f>SUM(E19:E29)</f>
        <v>0</v>
      </c>
    </row>
    <row r="19" spans="2:5" ht="15.75" x14ac:dyDescent="0.25">
      <c r="B19" s="12" t="s">
        <v>57</v>
      </c>
      <c r="C19" s="35"/>
      <c r="D19" s="36"/>
      <c r="E19" s="37"/>
    </row>
    <row r="20" spans="2:5" ht="15.75" x14ac:dyDescent="0.25">
      <c r="B20" s="13" t="s">
        <v>58</v>
      </c>
      <c r="C20" s="38"/>
      <c r="D20" s="39"/>
      <c r="E20" s="40"/>
    </row>
    <row r="21" spans="2:5" ht="15.75" x14ac:dyDescent="0.25">
      <c r="B21" s="13" t="s">
        <v>59</v>
      </c>
      <c r="C21" s="38"/>
      <c r="D21" s="39"/>
      <c r="E21" s="40"/>
    </row>
    <row r="22" spans="2:5" ht="15.75" x14ac:dyDescent="0.25">
      <c r="B22" s="13" t="s">
        <v>60</v>
      </c>
      <c r="C22" s="38"/>
      <c r="D22" s="39"/>
      <c r="E22" s="41"/>
    </row>
    <row r="23" spans="2:5" ht="15.75" x14ac:dyDescent="0.25">
      <c r="B23" s="13" t="s">
        <v>61</v>
      </c>
      <c r="C23" s="38"/>
      <c r="D23" s="39"/>
      <c r="E23" s="41"/>
    </row>
    <row r="24" spans="2:5" ht="15.75" x14ac:dyDescent="0.25">
      <c r="B24" s="13" t="s">
        <v>62</v>
      </c>
      <c r="C24" s="38"/>
      <c r="D24" s="39"/>
      <c r="E24" s="41"/>
    </row>
    <row r="25" spans="2:5" ht="15.75" x14ac:dyDescent="0.25">
      <c r="B25" s="13" t="s">
        <v>63</v>
      </c>
      <c r="C25" s="38"/>
      <c r="D25" s="39"/>
      <c r="E25" s="41"/>
    </row>
    <row r="26" spans="2:5" ht="15.75" x14ac:dyDescent="0.25">
      <c r="B26" s="13" t="s">
        <v>64</v>
      </c>
      <c r="C26" s="38"/>
      <c r="D26" s="39"/>
      <c r="E26" s="41"/>
    </row>
    <row r="27" spans="2:5" ht="15.75" x14ac:dyDescent="0.25">
      <c r="B27" s="13" t="s">
        <v>65</v>
      </c>
      <c r="C27" s="38"/>
      <c r="D27" s="39"/>
      <c r="E27" s="41"/>
    </row>
    <row r="28" spans="2:5" ht="15.75" x14ac:dyDescent="0.25">
      <c r="B28" s="13" t="s">
        <v>222</v>
      </c>
      <c r="C28" s="38"/>
      <c r="D28" s="39"/>
      <c r="E28" s="41"/>
    </row>
    <row r="29" spans="2:5" ht="16.5" thickBot="1" x14ac:dyDescent="0.3">
      <c r="B29" s="14" t="s">
        <v>12</v>
      </c>
      <c r="C29" s="42"/>
      <c r="D29" s="43"/>
      <c r="E29" s="44"/>
    </row>
    <row r="30" spans="2:5" x14ac:dyDescent="0.25">
      <c r="B30" s="19" t="s">
        <v>384</v>
      </c>
    </row>
    <row r="33" spans="2:40" ht="19.5" customHeight="1" x14ac:dyDescent="0.4">
      <c r="B33" s="10" t="s">
        <v>223</v>
      </c>
      <c r="C33" s="68"/>
      <c r="D33" s="68"/>
    </row>
    <row r="34" spans="2:40" ht="15.75" thickBot="1" x14ac:dyDescent="0.3"/>
    <row r="35" spans="2:40" ht="75" customHeight="1" thickBot="1" x14ac:dyDescent="0.3">
      <c r="B35" s="30" t="s">
        <v>54</v>
      </c>
      <c r="C35" s="30" t="s">
        <v>190</v>
      </c>
      <c r="D35" s="29" t="s">
        <v>29</v>
      </c>
      <c r="E35" s="30" t="s">
        <v>1</v>
      </c>
      <c r="F35" s="30" t="s">
        <v>214</v>
      </c>
      <c r="G35" s="30" t="s">
        <v>205</v>
      </c>
      <c r="H35" s="29" t="s">
        <v>32</v>
      </c>
      <c r="I35" s="29" t="s">
        <v>206</v>
      </c>
      <c r="J35" s="29" t="s">
        <v>313</v>
      </c>
      <c r="K35" s="29" t="s">
        <v>191</v>
      </c>
      <c r="L35" s="27" t="s">
        <v>292</v>
      </c>
      <c r="M35" s="28" t="s">
        <v>293</v>
      </c>
    </row>
    <row r="36" spans="2:40" ht="16.5" thickBot="1" x14ac:dyDescent="0.3">
      <c r="B36" s="72"/>
      <c r="C36" s="73"/>
      <c r="D36" s="73"/>
      <c r="E36" s="317">
        <f>C18</f>
        <v>0</v>
      </c>
      <c r="F36" s="73"/>
      <c r="G36" s="73"/>
      <c r="H36" s="73"/>
      <c r="I36" s="73"/>
      <c r="J36" s="73"/>
      <c r="K36" s="73"/>
      <c r="L36" s="75"/>
      <c r="M36" s="464">
        <v>0</v>
      </c>
    </row>
    <row r="37" spans="2:40" ht="16.5" thickBot="1" x14ac:dyDescent="0.3">
      <c r="B37" s="76" t="s">
        <v>300</v>
      </c>
      <c r="C37" s="77"/>
      <c r="D37" s="77"/>
      <c r="E37" s="77"/>
      <c r="F37" s="77"/>
      <c r="G37" s="77"/>
      <c r="H37" s="77"/>
      <c r="I37" s="77"/>
      <c r="J37" s="77"/>
      <c r="K37" s="78"/>
      <c r="L37" s="79"/>
      <c r="M37" s="470">
        <f>IF(E36=0,0,(G36-H36+I36+J36)/E36)</f>
        <v>0</v>
      </c>
    </row>
    <row r="38" spans="2:40" ht="16.5" thickBot="1" x14ac:dyDescent="0.3">
      <c r="B38" s="76" t="s">
        <v>46</v>
      </c>
      <c r="C38" s="77"/>
      <c r="D38" s="77"/>
      <c r="E38" s="77"/>
      <c r="F38" s="77"/>
      <c r="G38" s="77"/>
      <c r="H38" s="77"/>
      <c r="I38" s="77"/>
      <c r="J38" s="77"/>
      <c r="K38" s="78"/>
      <c r="L38" s="79"/>
      <c r="M38" s="471">
        <f>IF((B36+L36)=0,0,(D36+I36+J36+K36-M36)/(B36+L36))</f>
        <v>0</v>
      </c>
    </row>
    <row r="39" spans="2:40" x14ac:dyDescent="0.25">
      <c r="B39" s="80" t="s">
        <v>207</v>
      </c>
    </row>
    <row r="43" spans="2:40" ht="19.5" customHeight="1" x14ac:dyDescent="0.4">
      <c r="B43" s="10" t="s">
        <v>224</v>
      </c>
      <c r="C43" s="68"/>
      <c r="D43" s="68"/>
      <c r="AB43" s="47"/>
      <c r="AC43" s="81"/>
      <c r="AD43" s="81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2:40" ht="15.75" thickBot="1" x14ac:dyDescent="0.3"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2:40" ht="16.5" customHeight="1" thickBot="1" x14ac:dyDescent="0.3">
      <c r="B45" s="497" t="s">
        <v>2</v>
      </c>
      <c r="C45" s="498"/>
      <c r="D45" s="83" t="s">
        <v>34</v>
      </c>
      <c r="E45" s="84" t="s">
        <v>35</v>
      </c>
      <c r="F45" s="84" t="s">
        <v>358</v>
      </c>
      <c r="G45" s="84" t="s">
        <v>357</v>
      </c>
      <c r="H45" s="85" t="s">
        <v>36</v>
      </c>
      <c r="AB45" s="511"/>
      <c r="AC45" s="511"/>
      <c r="AD45" s="48"/>
      <c r="AE45" s="48"/>
      <c r="AF45" s="48"/>
      <c r="AG45" s="48"/>
      <c r="AH45" s="82"/>
      <c r="AI45" s="82"/>
      <c r="AJ45" s="82"/>
      <c r="AK45" s="82"/>
      <c r="AL45" s="82"/>
      <c r="AM45" s="82"/>
      <c r="AN45" s="82"/>
    </row>
    <row r="46" spans="2:40" ht="16.5" customHeight="1" x14ac:dyDescent="0.25">
      <c r="B46" s="503" t="s">
        <v>3</v>
      </c>
      <c r="C46" s="504"/>
      <c r="D46" s="86"/>
      <c r="E46" s="87"/>
      <c r="F46" s="87"/>
      <c r="G46" s="472">
        <f>(1+D46)*(1+E46)*(1+F46)-1</f>
        <v>0</v>
      </c>
      <c r="H46" s="89"/>
      <c r="AB46" s="512"/>
      <c r="AC46" s="512"/>
      <c r="AD46" s="90"/>
      <c r="AE46" s="90"/>
      <c r="AF46" s="91"/>
      <c r="AG46" s="90"/>
      <c r="AH46" s="82"/>
      <c r="AI46" s="82"/>
      <c r="AJ46" s="82"/>
      <c r="AK46" s="82"/>
      <c r="AL46" s="82"/>
      <c r="AM46" s="82"/>
      <c r="AN46" s="82"/>
    </row>
    <row r="47" spans="2:40" ht="16.5" customHeight="1" x14ac:dyDescent="0.25">
      <c r="B47" s="499" t="s">
        <v>4</v>
      </c>
      <c r="C47" s="500"/>
      <c r="D47" s="92"/>
      <c r="E47" s="93"/>
      <c r="F47" s="93"/>
      <c r="G47" s="473">
        <f>(1+D47)*(1+E47)*(1+F47)-1</f>
        <v>0</v>
      </c>
      <c r="H47" s="95"/>
      <c r="AB47" s="512"/>
      <c r="AC47" s="512"/>
      <c r="AD47" s="90"/>
      <c r="AE47" s="90"/>
      <c r="AF47" s="91"/>
      <c r="AG47" s="90"/>
      <c r="AH47" s="82"/>
      <c r="AI47" s="82"/>
      <c r="AJ47" s="82"/>
      <c r="AK47" s="82"/>
      <c r="AL47" s="82"/>
      <c r="AM47" s="82"/>
      <c r="AN47" s="82"/>
    </row>
    <row r="48" spans="2:40" ht="16.5" customHeight="1" x14ac:dyDescent="0.25">
      <c r="B48" s="499" t="s">
        <v>5</v>
      </c>
      <c r="C48" s="500"/>
      <c r="D48" s="92"/>
      <c r="E48" s="93"/>
      <c r="F48" s="93"/>
      <c r="G48" s="473">
        <f>(1+D48)*(1+E48)*(1+F48)-1</f>
        <v>0</v>
      </c>
      <c r="H48" s="95"/>
      <c r="AB48" s="512"/>
      <c r="AC48" s="512"/>
      <c r="AD48" s="90"/>
      <c r="AE48" s="90"/>
      <c r="AF48" s="91"/>
      <c r="AG48" s="90"/>
      <c r="AH48" s="82"/>
      <c r="AI48" s="82"/>
      <c r="AJ48" s="82"/>
      <c r="AK48" s="82"/>
      <c r="AL48" s="82"/>
      <c r="AM48" s="82"/>
      <c r="AN48" s="82"/>
    </row>
    <row r="49" spans="2:40" ht="16.5" customHeight="1" x14ac:dyDescent="0.25">
      <c r="B49" s="499" t="s">
        <v>48</v>
      </c>
      <c r="C49" s="500"/>
      <c r="D49" s="92"/>
      <c r="E49" s="93"/>
      <c r="F49" s="93"/>
      <c r="G49" s="473">
        <f>(1+D49)*(1+E49)*(1+F49)-1</f>
        <v>0</v>
      </c>
      <c r="H49" s="95"/>
      <c r="AB49" s="512"/>
      <c r="AC49" s="512"/>
      <c r="AD49" s="90"/>
      <c r="AE49" s="90"/>
      <c r="AF49" s="91"/>
      <c r="AG49" s="90"/>
      <c r="AH49" s="82"/>
      <c r="AI49" s="82"/>
      <c r="AJ49" s="82"/>
      <c r="AK49" s="82"/>
      <c r="AL49" s="82"/>
      <c r="AM49" s="82"/>
      <c r="AN49" s="82"/>
    </row>
    <row r="50" spans="2:40" ht="16.5" customHeight="1" x14ac:dyDescent="0.25">
      <c r="B50" s="499" t="s">
        <v>49</v>
      </c>
      <c r="C50" s="500"/>
      <c r="D50" s="96"/>
      <c r="E50" s="97"/>
      <c r="F50" s="97"/>
      <c r="G50" s="93"/>
      <c r="H50" s="95"/>
      <c r="AB50" s="512"/>
      <c r="AC50" s="512"/>
      <c r="AD50" s="91"/>
      <c r="AE50" s="91"/>
      <c r="AF50" s="90"/>
      <c r="AG50" s="90"/>
      <c r="AH50" s="82"/>
      <c r="AI50" s="82"/>
      <c r="AJ50" s="82"/>
      <c r="AK50" s="82"/>
      <c r="AL50" s="82"/>
      <c r="AM50" s="82"/>
      <c r="AN50" s="82"/>
    </row>
    <row r="51" spans="2:40" ht="16.5" customHeight="1" thickBot="1" x14ac:dyDescent="0.3">
      <c r="B51" s="501" t="s">
        <v>50</v>
      </c>
      <c r="C51" s="502"/>
      <c r="D51" s="98"/>
      <c r="E51" s="99"/>
      <c r="F51" s="99"/>
      <c r="G51" s="474">
        <f>(1+D51)*(1+E51)*(1+F51)-1</f>
        <v>0</v>
      </c>
      <c r="H51" s="101"/>
      <c r="AB51" s="512"/>
      <c r="AC51" s="512"/>
      <c r="AD51" s="90"/>
      <c r="AE51" s="90"/>
      <c r="AF51" s="91"/>
      <c r="AG51" s="90"/>
      <c r="AH51" s="82"/>
      <c r="AI51" s="82"/>
      <c r="AJ51" s="82"/>
      <c r="AK51" s="82"/>
      <c r="AL51" s="82"/>
      <c r="AM51" s="82"/>
      <c r="AN51" s="82"/>
    </row>
    <row r="52" spans="2:40" ht="16.5" customHeight="1" thickBot="1" x14ac:dyDescent="0.3">
      <c r="B52" s="495" t="s">
        <v>51</v>
      </c>
      <c r="C52" s="496"/>
      <c r="D52" s="102"/>
      <c r="E52" s="103"/>
      <c r="F52" s="103"/>
      <c r="G52" s="475">
        <f>SUMPRODUCT(G46:G51,H46:H51)</f>
        <v>0</v>
      </c>
      <c r="H52" s="465">
        <f>SUM(H46:H51)</f>
        <v>0</v>
      </c>
      <c r="AB52" s="512"/>
      <c r="AC52" s="512"/>
      <c r="AD52" s="91"/>
      <c r="AE52" s="91"/>
      <c r="AF52" s="91"/>
      <c r="AG52" s="106"/>
      <c r="AH52" s="82"/>
      <c r="AI52" s="82"/>
      <c r="AJ52" s="82"/>
      <c r="AK52" s="82"/>
      <c r="AL52" s="82"/>
      <c r="AM52" s="82"/>
      <c r="AN52" s="82"/>
    </row>
    <row r="53" spans="2:40" ht="16.5" customHeight="1" thickBot="1" x14ac:dyDescent="0.3">
      <c r="B53" s="505" t="s">
        <v>286</v>
      </c>
      <c r="C53" s="506"/>
      <c r="D53" s="107"/>
      <c r="E53" s="108"/>
      <c r="F53" s="108"/>
      <c r="G53" s="476">
        <f>ROUND((AVERAGE(D9,F9)-AVERAGE(D10,F10))/(365/12),0)</f>
        <v>24</v>
      </c>
      <c r="H53" s="111"/>
      <c r="AB53" s="110"/>
      <c r="AC53" s="110"/>
      <c r="AD53" s="91"/>
      <c r="AE53" s="91"/>
      <c r="AF53" s="91"/>
      <c r="AG53" s="106"/>
      <c r="AH53" s="82"/>
      <c r="AI53" s="82"/>
      <c r="AJ53" s="82"/>
      <c r="AK53" s="82"/>
      <c r="AL53" s="82"/>
      <c r="AM53" s="82"/>
      <c r="AN53" s="82"/>
    </row>
    <row r="54" spans="2:40" ht="16.5" customHeight="1" thickBot="1" x14ac:dyDescent="0.3">
      <c r="B54" s="495" t="s">
        <v>301</v>
      </c>
      <c r="C54" s="496"/>
      <c r="D54" s="107"/>
      <c r="E54" s="108"/>
      <c r="F54" s="108"/>
      <c r="G54" s="477">
        <f>(1+G52)^(G53/12)</f>
        <v>1</v>
      </c>
      <c r="H54" s="111"/>
      <c r="AB54" s="512"/>
      <c r="AC54" s="512"/>
      <c r="AD54" s="91"/>
      <c r="AE54" s="91"/>
      <c r="AF54" s="112"/>
      <c r="AG54" s="91"/>
      <c r="AH54" s="82"/>
      <c r="AI54" s="82"/>
      <c r="AJ54" s="82"/>
      <c r="AK54" s="82"/>
      <c r="AL54" s="82"/>
      <c r="AM54" s="82"/>
      <c r="AN54" s="82"/>
    </row>
    <row r="55" spans="2:40" ht="16.5" customHeight="1" x14ac:dyDescent="0.25">
      <c r="B55" s="80" t="s">
        <v>359</v>
      </c>
      <c r="AB55" s="113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</row>
    <row r="56" spans="2:40" ht="16.5" customHeight="1" x14ac:dyDescent="0.25">
      <c r="B56" s="80" t="s">
        <v>356</v>
      </c>
      <c r="AB56" s="113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2:40" ht="16.5" customHeight="1" x14ac:dyDescent="0.25">
      <c r="B57" s="80"/>
      <c r="AB57" s="113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2:40" ht="19.5" customHeight="1" x14ac:dyDescent="0.4">
      <c r="B58" s="10" t="s">
        <v>272</v>
      </c>
      <c r="C58" s="68"/>
      <c r="D58" s="68"/>
      <c r="I58" s="10"/>
      <c r="AB58" s="47"/>
      <c r="AC58" s="81"/>
      <c r="AD58" s="81"/>
      <c r="AE58" s="82"/>
      <c r="AF58" s="82"/>
      <c r="AG58" s="82"/>
      <c r="AH58" s="82"/>
      <c r="AI58" s="47"/>
      <c r="AJ58" s="82"/>
      <c r="AK58" s="82"/>
      <c r="AL58" s="82"/>
      <c r="AM58" s="82"/>
      <c r="AN58" s="82"/>
    </row>
    <row r="59" spans="2:40" ht="16.5" customHeight="1" thickBot="1" x14ac:dyDescent="0.3">
      <c r="B59" s="80"/>
      <c r="I59" s="114"/>
      <c r="AB59" s="113"/>
      <c r="AC59" s="82"/>
      <c r="AD59" s="82"/>
      <c r="AE59" s="82"/>
      <c r="AF59" s="82"/>
      <c r="AG59" s="82"/>
      <c r="AH59" s="82"/>
      <c r="AI59" s="61"/>
      <c r="AJ59" s="82"/>
      <c r="AK59" s="82"/>
      <c r="AL59" s="82"/>
      <c r="AM59" s="82"/>
      <c r="AN59" s="82"/>
    </row>
    <row r="60" spans="2:40" ht="84.6" customHeight="1" thickBot="1" x14ac:dyDescent="0.3">
      <c r="B60" s="30" t="s">
        <v>42</v>
      </c>
      <c r="C60" s="29" t="s">
        <v>273</v>
      </c>
      <c r="D60" s="30" t="s">
        <v>0</v>
      </c>
      <c r="E60" s="30" t="s">
        <v>55</v>
      </c>
      <c r="F60" s="30" t="s">
        <v>29</v>
      </c>
      <c r="G60" s="30" t="s">
        <v>208</v>
      </c>
      <c r="H60" s="30" t="s">
        <v>6</v>
      </c>
      <c r="I60" s="30" t="s">
        <v>269</v>
      </c>
      <c r="J60" s="27" t="s">
        <v>56</v>
      </c>
      <c r="K60" s="30" t="s">
        <v>209</v>
      </c>
      <c r="L60" s="30" t="s">
        <v>7</v>
      </c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82"/>
      <c r="AN60" s="82"/>
    </row>
    <row r="61" spans="2:40" ht="16.5" customHeight="1" x14ac:dyDescent="0.25">
      <c r="B61" s="115">
        <f t="shared" ref="B61:B94" si="0">EDATE(B62,-1)</f>
        <v>41667</v>
      </c>
      <c r="C61" s="507"/>
      <c r="D61" s="116"/>
      <c r="E61" s="117"/>
      <c r="F61" s="478" t="e">
        <f>D61/E61</f>
        <v>#DIV/0!</v>
      </c>
      <c r="G61" s="119"/>
      <c r="H61" s="478" t="e">
        <f>F61/G61</f>
        <v>#DIV/0!</v>
      </c>
      <c r="I61" s="507"/>
      <c r="J61" s="116"/>
      <c r="K61" s="116"/>
      <c r="L61" s="482" t="e">
        <f>K61/G61</f>
        <v>#DIV/0!</v>
      </c>
      <c r="M61" s="121"/>
      <c r="Z61" s="121"/>
      <c r="AB61" s="122"/>
      <c r="AC61" s="513"/>
      <c r="AD61" s="123"/>
      <c r="AE61" s="124"/>
      <c r="AF61" s="125"/>
      <c r="AG61" s="126"/>
      <c r="AH61" s="125"/>
      <c r="AI61" s="513"/>
      <c r="AJ61" s="123"/>
      <c r="AK61" s="123"/>
      <c r="AL61" s="125"/>
      <c r="AM61" s="127"/>
      <c r="AN61" s="82"/>
    </row>
    <row r="62" spans="2:40" ht="15.75" x14ac:dyDescent="0.25">
      <c r="B62" s="128">
        <f t="shared" si="0"/>
        <v>41698</v>
      </c>
      <c r="C62" s="508"/>
      <c r="D62" s="129"/>
      <c r="E62" s="130"/>
      <c r="F62" s="479" t="e">
        <f t="shared" ref="F62:F96" si="1">D62/E62</f>
        <v>#DIV/0!</v>
      </c>
      <c r="G62" s="132"/>
      <c r="H62" s="479" t="e">
        <f t="shared" ref="H62:H96" si="2">F62/G62</f>
        <v>#DIV/0!</v>
      </c>
      <c r="I62" s="508"/>
      <c r="J62" s="129"/>
      <c r="K62" s="129"/>
      <c r="L62" s="483" t="e">
        <f t="shared" ref="L62:L96" si="3">K62/G62</f>
        <v>#DIV/0!</v>
      </c>
      <c r="AB62" s="122"/>
      <c r="AC62" s="513"/>
      <c r="AD62" s="123"/>
      <c r="AE62" s="124"/>
      <c r="AF62" s="125"/>
      <c r="AG62" s="126"/>
      <c r="AH62" s="125"/>
      <c r="AI62" s="513"/>
      <c r="AJ62" s="123"/>
      <c r="AK62" s="123"/>
      <c r="AL62" s="125"/>
      <c r="AM62" s="82"/>
      <c r="AN62" s="82"/>
    </row>
    <row r="63" spans="2:40" ht="15.75" x14ac:dyDescent="0.25">
      <c r="B63" s="128">
        <f t="shared" si="0"/>
        <v>41726</v>
      </c>
      <c r="C63" s="508"/>
      <c r="D63" s="129"/>
      <c r="E63" s="130"/>
      <c r="F63" s="479" t="e">
        <f t="shared" si="1"/>
        <v>#DIV/0!</v>
      </c>
      <c r="G63" s="132"/>
      <c r="H63" s="479" t="e">
        <f t="shared" si="2"/>
        <v>#DIV/0!</v>
      </c>
      <c r="I63" s="508"/>
      <c r="J63" s="129"/>
      <c r="K63" s="129"/>
      <c r="L63" s="483" t="e">
        <f t="shared" si="3"/>
        <v>#DIV/0!</v>
      </c>
      <c r="AB63" s="122"/>
      <c r="AC63" s="513"/>
      <c r="AD63" s="123"/>
      <c r="AE63" s="124"/>
      <c r="AF63" s="125"/>
      <c r="AG63" s="126"/>
      <c r="AH63" s="125"/>
      <c r="AI63" s="513"/>
      <c r="AJ63" s="123"/>
      <c r="AK63" s="123"/>
      <c r="AL63" s="125"/>
      <c r="AM63" s="82"/>
      <c r="AN63" s="82"/>
    </row>
    <row r="64" spans="2:40" ht="15.75" x14ac:dyDescent="0.25">
      <c r="B64" s="128">
        <f t="shared" si="0"/>
        <v>41757</v>
      </c>
      <c r="C64" s="508"/>
      <c r="D64" s="129"/>
      <c r="E64" s="130"/>
      <c r="F64" s="479" t="e">
        <f t="shared" si="1"/>
        <v>#DIV/0!</v>
      </c>
      <c r="G64" s="132"/>
      <c r="H64" s="479" t="e">
        <f t="shared" si="2"/>
        <v>#DIV/0!</v>
      </c>
      <c r="I64" s="508"/>
      <c r="J64" s="129"/>
      <c r="K64" s="129"/>
      <c r="L64" s="483" t="e">
        <f t="shared" si="3"/>
        <v>#DIV/0!</v>
      </c>
      <c r="AB64" s="122"/>
      <c r="AC64" s="513"/>
      <c r="AD64" s="123"/>
      <c r="AE64" s="124"/>
      <c r="AF64" s="125"/>
      <c r="AG64" s="126"/>
      <c r="AH64" s="125"/>
      <c r="AI64" s="513"/>
      <c r="AJ64" s="123"/>
      <c r="AK64" s="123"/>
      <c r="AL64" s="125"/>
      <c r="AM64" s="82"/>
      <c r="AN64" s="82"/>
    </row>
    <row r="65" spans="2:40" ht="15.75" x14ac:dyDescent="0.25">
      <c r="B65" s="128">
        <f t="shared" si="0"/>
        <v>41787</v>
      </c>
      <c r="C65" s="508"/>
      <c r="D65" s="129"/>
      <c r="E65" s="130"/>
      <c r="F65" s="479" t="e">
        <f t="shared" si="1"/>
        <v>#DIV/0!</v>
      </c>
      <c r="G65" s="132"/>
      <c r="H65" s="479" t="e">
        <f t="shared" si="2"/>
        <v>#DIV/0!</v>
      </c>
      <c r="I65" s="508"/>
      <c r="J65" s="129"/>
      <c r="K65" s="129"/>
      <c r="L65" s="483" t="e">
        <f t="shared" si="3"/>
        <v>#DIV/0!</v>
      </c>
      <c r="AB65" s="122"/>
      <c r="AC65" s="513"/>
      <c r="AD65" s="123"/>
      <c r="AE65" s="124"/>
      <c r="AF65" s="125"/>
      <c r="AG65" s="126"/>
      <c r="AH65" s="125"/>
      <c r="AI65" s="513"/>
      <c r="AJ65" s="123"/>
      <c r="AK65" s="123"/>
      <c r="AL65" s="125"/>
      <c r="AM65" s="82"/>
      <c r="AN65" s="82"/>
    </row>
    <row r="66" spans="2:40" ht="15.75" x14ac:dyDescent="0.25">
      <c r="B66" s="128">
        <f t="shared" si="0"/>
        <v>41818</v>
      </c>
      <c r="C66" s="508"/>
      <c r="D66" s="129"/>
      <c r="E66" s="130"/>
      <c r="F66" s="479" t="e">
        <f t="shared" si="1"/>
        <v>#DIV/0!</v>
      </c>
      <c r="G66" s="132"/>
      <c r="H66" s="479" t="e">
        <f t="shared" si="2"/>
        <v>#DIV/0!</v>
      </c>
      <c r="I66" s="508"/>
      <c r="J66" s="129"/>
      <c r="K66" s="129"/>
      <c r="L66" s="483" t="e">
        <f t="shared" si="3"/>
        <v>#DIV/0!</v>
      </c>
      <c r="AB66" s="122"/>
      <c r="AC66" s="513"/>
      <c r="AD66" s="123"/>
      <c r="AE66" s="124"/>
      <c r="AF66" s="125"/>
      <c r="AG66" s="126"/>
      <c r="AH66" s="125"/>
      <c r="AI66" s="513"/>
      <c r="AJ66" s="123"/>
      <c r="AK66" s="123"/>
      <c r="AL66" s="125"/>
      <c r="AM66" s="82"/>
      <c r="AN66" s="82"/>
    </row>
    <row r="67" spans="2:40" ht="15.75" x14ac:dyDescent="0.25">
      <c r="B67" s="128">
        <f t="shared" si="0"/>
        <v>41848</v>
      </c>
      <c r="C67" s="508"/>
      <c r="D67" s="129"/>
      <c r="E67" s="130"/>
      <c r="F67" s="479" t="e">
        <f t="shared" si="1"/>
        <v>#DIV/0!</v>
      </c>
      <c r="G67" s="132"/>
      <c r="H67" s="479" t="e">
        <f t="shared" si="2"/>
        <v>#DIV/0!</v>
      </c>
      <c r="I67" s="508"/>
      <c r="J67" s="129"/>
      <c r="K67" s="129"/>
      <c r="L67" s="483" t="e">
        <f t="shared" si="3"/>
        <v>#DIV/0!</v>
      </c>
      <c r="AB67" s="122"/>
      <c r="AC67" s="513"/>
      <c r="AD67" s="123"/>
      <c r="AE67" s="124"/>
      <c r="AF67" s="125"/>
      <c r="AG67" s="126"/>
      <c r="AH67" s="125"/>
      <c r="AI67" s="513"/>
      <c r="AJ67" s="123"/>
      <c r="AK67" s="123"/>
      <c r="AL67" s="125"/>
      <c r="AM67" s="82"/>
      <c r="AN67" s="82"/>
    </row>
    <row r="68" spans="2:40" ht="15.75" x14ac:dyDescent="0.25">
      <c r="B68" s="128">
        <f t="shared" si="0"/>
        <v>41879</v>
      </c>
      <c r="C68" s="508"/>
      <c r="D68" s="129"/>
      <c r="E68" s="130"/>
      <c r="F68" s="479" t="e">
        <f t="shared" si="1"/>
        <v>#DIV/0!</v>
      </c>
      <c r="G68" s="132"/>
      <c r="H68" s="479" t="e">
        <f t="shared" si="2"/>
        <v>#DIV/0!</v>
      </c>
      <c r="I68" s="508"/>
      <c r="J68" s="129"/>
      <c r="K68" s="129"/>
      <c r="L68" s="483" t="e">
        <f t="shared" si="3"/>
        <v>#DIV/0!</v>
      </c>
      <c r="AB68" s="122"/>
      <c r="AC68" s="513"/>
      <c r="AD68" s="123"/>
      <c r="AE68" s="124"/>
      <c r="AF68" s="125"/>
      <c r="AG68" s="126"/>
      <c r="AH68" s="125"/>
      <c r="AI68" s="513"/>
      <c r="AJ68" s="123"/>
      <c r="AK68" s="123"/>
      <c r="AL68" s="125"/>
      <c r="AM68" s="82"/>
      <c r="AN68" s="82"/>
    </row>
    <row r="69" spans="2:40" ht="15.75" x14ac:dyDescent="0.25">
      <c r="B69" s="128">
        <f t="shared" si="0"/>
        <v>41910</v>
      </c>
      <c r="C69" s="508"/>
      <c r="D69" s="129"/>
      <c r="E69" s="130"/>
      <c r="F69" s="479" t="e">
        <f t="shared" si="1"/>
        <v>#DIV/0!</v>
      </c>
      <c r="G69" s="132"/>
      <c r="H69" s="479" t="e">
        <f t="shared" si="2"/>
        <v>#DIV/0!</v>
      </c>
      <c r="I69" s="508"/>
      <c r="J69" s="129"/>
      <c r="K69" s="129"/>
      <c r="L69" s="483" t="e">
        <f t="shared" si="3"/>
        <v>#DIV/0!</v>
      </c>
      <c r="AB69" s="122"/>
      <c r="AC69" s="513"/>
      <c r="AD69" s="123"/>
      <c r="AE69" s="124"/>
      <c r="AF69" s="125"/>
      <c r="AG69" s="126"/>
      <c r="AH69" s="125"/>
      <c r="AI69" s="513"/>
      <c r="AJ69" s="123"/>
      <c r="AK69" s="123"/>
      <c r="AL69" s="125"/>
      <c r="AM69" s="82"/>
      <c r="AN69" s="82"/>
    </row>
    <row r="70" spans="2:40" ht="15.75" x14ac:dyDescent="0.25">
      <c r="B70" s="128">
        <f t="shared" si="0"/>
        <v>41940</v>
      </c>
      <c r="C70" s="508"/>
      <c r="D70" s="129"/>
      <c r="E70" s="130"/>
      <c r="F70" s="479" t="e">
        <f t="shared" si="1"/>
        <v>#DIV/0!</v>
      </c>
      <c r="G70" s="132"/>
      <c r="H70" s="479" t="e">
        <f t="shared" si="2"/>
        <v>#DIV/0!</v>
      </c>
      <c r="I70" s="508"/>
      <c r="J70" s="129"/>
      <c r="K70" s="129"/>
      <c r="L70" s="483" t="e">
        <f t="shared" si="3"/>
        <v>#DIV/0!</v>
      </c>
      <c r="AB70" s="122"/>
      <c r="AC70" s="513"/>
      <c r="AD70" s="123"/>
      <c r="AE70" s="124"/>
      <c r="AF70" s="125"/>
      <c r="AG70" s="126"/>
      <c r="AH70" s="125"/>
      <c r="AI70" s="513"/>
      <c r="AJ70" s="123"/>
      <c r="AK70" s="123"/>
      <c r="AL70" s="125"/>
      <c r="AM70" s="82"/>
      <c r="AN70" s="82"/>
    </row>
    <row r="71" spans="2:40" ht="15.75" x14ac:dyDescent="0.25">
      <c r="B71" s="128">
        <f t="shared" si="0"/>
        <v>41971</v>
      </c>
      <c r="C71" s="508"/>
      <c r="D71" s="129"/>
      <c r="E71" s="130"/>
      <c r="F71" s="479" t="e">
        <f t="shared" si="1"/>
        <v>#DIV/0!</v>
      </c>
      <c r="G71" s="132"/>
      <c r="H71" s="479" t="e">
        <f t="shared" si="2"/>
        <v>#DIV/0!</v>
      </c>
      <c r="I71" s="508"/>
      <c r="J71" s="129"/>
      <c r="K71" s="129"/>
      <c r="L71" s="483" t="e">
        <f t="shared" si="3"/>
        <v>#DIV/0!</v>
      </c>
      <c r="AB71" s="122"/>
      <c r="AC71" s="513"/>
      <c r="AD71" s="123"/>
      <c r="AE71" s="124"/>
      <c r="AF71" s="125"/>
      <c r="AG71" s="126"/>
      <c r="AH71" s="125"/>
      <c r="AI71" s="513"/>
      <c r="AJ71" s="123"/>
      <c r="AK71" s="123"/>
      <c r="AL71" s="125"/>
      <c r="AM71" s="82"/>
      <c r="AN71" s="82"/>
    </row>
    <row r="72" spans="2:40" ht="16.5" thickBot="1" x14ac:dyDescent="0.3">
      <c r="B72" s="134">
        <f t="shared" si="0"/>
        <v>42001</v>
      </c>
      <c r="C72" s="509"/>
      <c r="D72" s="135"/>
      <c r="E72" s="136"/>
      <c r="F72" s="480" t="e">
        <f t="shared" si="1"/>
        <v>#DIV/0!</v>
      </c>
      <c r="G72" s="138"/>
      <c r="H72" s="480" t="e">
        <f t="shared" si="2"/>
        <v>#DIV/0!</v>
      </c>
      <c r="I72" s="509"/>
      <c r="J72" s="135"/>
      <c r="K72" s="135"/>
      <c r="L72" s="484" t="e">
        <f t="shared" si="3"/>
        <v>#DIV/0!</v>
      </c>
      <c r="AB72" s="122"/>
      <c r="AC72" s="513"/>
      <c r="AD72" s="123"/>
      <c r="AE72" s="124"/>
      <c r="AF72" s="125"/>
      <c r="AG72" s="126"/>
      <c r="AH72" s="125"/>
      <c r="AI72" s="513"/>
      <c r="AJ72" s="123"/>
      <c r="AK72" s="123"/>
      <c r="AL72" s="125"/>
      <c r="AM72" s="82"/>
      <c r="AN72" s="82"/>
    </row>
    <row r="73" spans="2:40" ht="15.75" x14ac:dyDescent="0.25">
      <c r="B73" s="115">
        <f t="shared" si="0"/>
        <v>42032</v>
      </c>
      <c r="C73" s="507"/>
      <c r="D73" s="116"/>
      <c r="E73" s="117"/>
      <c r="F73" s="478" t="e">
        <f t="shared" si="1"/>
        <v>#DIV/0!</v>
      </c>
      <c r="G73" s="119"/>
      <c r="H73" s="478" t="e">
        <f t="shared" si="2"/>
        <v>#DIV/0!</v>
      </c>
      <c r="I73" s="507"/>
      <c r="J73" s="116"/>
      <c r="K73" s="116"/>
      <c r="L73" s="482" t="e">
        <f t="shared" si="3"/>
        <v>#DIV/0!</v>
      </c>
      <c r="AB73" s="122"/>
      <c r="AC73" s="513"/>
      <c r="AD73" s="123"/>
      <c r="AE73" s="124"/>
      <c r="AF73" s="125"/>
      <c r="AG73" s="126"/>
      <c r="AH73" s="125"/>
      <c r="AI73" s="513"/>
      <c r="AJ73" s="123"/>
      <c r="AK73" s="123"/>
      <c r="AL73" s="125"/>
      <c r="AM73" s="82"/>
      <c r="AN73" s="82"/>
    </row>
    <row r="74" spans="2:40" ht="15.75" x14ac:dyDescent="0.25">
      <c r="B74" s="128">
        <f t="shared" si="0"/>
        <v>42063</v>
      </c>
      <c r="C74" s="508"/>
      <c r="D74" s="129"/>
      <c r="E74" s="130"/>
      <c r="F74" s="479" t="e">
        <f t="shared" si="1"/>
        <v>#DIV/0!</v>
      </c>
      <c r="G74" s="132"/>
      <c r="H74" s="479" t="e">
        <f t="shared" si="2"/>
        <v>#DIV/0!</v>
      </c>
      <c r="I74" s="508"/>
      <c r="J74" s="129"/>
      <c r="K74" s="129"/>
      <c r="L74" s="483" t="e">
        <f t="shared" si="3"/>
        <v>#DIV/0!</v>
      </c>
      <c r="AB74" s="122"/>
      <c r="AC74" s="513"/>
      <c r="AD74" s="123"/>
      <c r="AE74" s="124"/>
      <c r="AF74" s="125"/>
      <c r="AG74" s="126"/>
      <c r="AH74" s="125"/>
      <c r="AI74" s="513"/>
      <c r="AJ74" s="123"/>
      <c r="AK74" s="123"/>
      <c r="AL74" s="125"/>
      <c r="AM74" s="82"/>
      <c r="AN74" s="82"/>
    </row>
    <row r="75" spans="2:40" ht="15.75" x14ac:dyDescent="0.25">
      <c r="B75" s="128">
        <f t="shared" si="0"/>
        <v>42092</v>
      </c>
      <c r="C75" s="508"/>
      <c r="D75" s="129"/>
      <c r="E75" s="130"/>
      <c r="F75" s="479" t="e">
        <f t="shared" si="1"/>
        <v>#DIV/0!</v>
      </c>
      <c r="G75" s="132"/>
      <c r="H75" s="479" t="e">
        <f t="shared" si="2"/>
        <v>#DIV/0!</v>
      </c>
      <c r="I75" s="508"/>
      <c r="J75" s="129"/>
      <c r="K75" s="129"/>
      <c r="L75" s="483" t="e">
        <f t="shared" si="3"/>
        <v>#DIV/0!</v>
      </c>
      <c r="AB75" s="122"/>
      <c r="AC75" s="513"/>
      <c r="AD75" s="123"/>
      <c r="AE75" s="124"/>
      <c r="AF75" s="125"/>
      <c r="AG75" s="126"/>
      <c r="AH75" s="125"/>
      <c r="AI75" s="513"/>
      <c r="AJ75" s="123"/>
      <c r="AK75" s="123"/>
      <c r="AL75" s="125"/>
      <c r="AM75" s="82"/>
      <c r="AN75" s="82"/>
    </row>
    <row r="76" spans="2:40" ht="15.75" x14ac:dyDescent="0.25">
      <c r="B76" s="128">
        <f t="shared" si="0"/>
        <v>42123</v>
      </c>
      <c r="C76" s="508"/>
      <c r="D76" s="129"/>
      <c r="E76" s="130"/>
      <c r="F76" s="479" t="e">
        <f t="shared" si="1"/>
        <v>#DIV/0!</v>
      </c>
      <c r="G76" s="132"/>
      <c r="H76" s="479" t="e">
        <f t="shared" si="2"/>
        <v>#DIV/0!</v>
      </c>
      <c r="I76" s="508"/>
      <c r="J76" s="129"/>
      <c r="K76" s="129"/>
      <c r="L76" s="483" t="e">
        <f t="shared" si="3"/>
        <v>#DIV/0!</v>
      </c>
      <c r="AB76" s="122"/>
      <c r="AC76" s="513"/>
      <c r="AD76" s="123"/>
      <c r="AE76" s="124"/>
      <c r="AF76" s="125"/>
      <c r="AG76" s="126"/>
      <c r="AH76" s="125"/>
      <c r="AI76" s="513"/>
      <c r="AJ76" s="123"/>
      <c r="AK76" s="123"/>
      <c r="AL76" s="125"/>
      <c r="AM76" s="82"/>
      <c r="AN76" s="82"/>
    </row>
    <row r="77" spans="2:40" ht="15.75" x14ac:dyDescent="0.25">
      <c r="B77" s="128">
        <f t="shared" si="0"/>
        <v>42153</v>
      </c>
      <c r="C77" s="508"/>
      <c r="D77" s="129"/>
      <c r="E77" s="130"/>
      <c r="F77" s="479" t="e">
        <f t="shared" si="1"/>
        <v>#DIV/0!</v>
      </c>
      <c r="G77" s="132"/>
      <c r="H77" s="479" t="e">
        <f t="shared" si="2"/>
        <v>#DIV/0!</v>
      </c>
      <c r="I77" s="508"/>
      <c r="J77" s="129"/>
      <c r="K77" s="129"/>
      <c r="L77" s="483" t="e">
        <f t="shared" si="3"/>
        <v>#DIV/0!</v>
      </c>
      <c r="AB77" s="122"/>
      <c r="AC77" s="513"/>
      <c r="AD77" s="123"/>
      <c r="AE77" s="124"/>
      <c r="AF77" s="125"/>
      <c r="AG77" s="126"/>
      <c r="AH77" s="125"/>
      <c r="AI77" s="513"/>
      <c r="AJ77" s="123"/>
      <c r="AK77" s="123"/>
      <c r="AL77" s="125"/>
      <c r="AM77" s="82"/>
      <c r="AN77" s="82"/>
    </row>
    <row r="78" spans="2:40" ht="15.75" x14ac:dyDescent="0.25">
      <c r="B78" s="128">
        <f t="shared" si="0"/>
        <v>42184</v>
      </c>
      <c r="C78" s="508"/>
      <c r="D78" s="129"/>
      <c r="E78" s="130"/>
      <c r="F78" s="479" t="e">
        <f t="shared" si="1"/>
        <v>#DIV/0!</v>
      </c>
      <c r="G78" s="132"/>
      <c r="H78" s="479" t="e">
        <f t="shared" si="2"/>
        <v>#DIV/0!</v>
      </c>
      <c r="I78" s="508"/>
      <c r="J78" s="129"/>
      <c r="K78" s="129"/>
      <c r="L78" s="483" t="e">
        <f t="shared" si="3"/>
        <v>#DIV/0!</v>
      </c>
      <c r="AB78" s="122"/>
      <c r="AC78" s="513"/>
      <c r="AD78" s="123"/>
      <c r="AE78" s="124"/>
      <c r="AF78" s="125"/>
      <c r="AG78" s="126"/>
      <c r="AH78" s="125"/>
      <c r="AI78" s="513"/>
      <c r="AJ78" s="123"/>
      <c r="AK78" s="123"/>
      <c r="AL78" s="125"/>
      <c r="AM78" s="82"/>
      <c r="AN78" s="82"/>
    </row>
    <row r="79" spans="2:40" ht="15.75" x14ac:dyDescent="0.25">
      <c r="B79" s="128">
        <f t="shared" si="0"/>
        <v>42214</v>
      </c>
      <c r="C79" s="508"/>
      <c r="D79" s="129"/>
      <c r="E79" s="130"/>
      <c r="F79" s="479" t="e">
        <f t="shared" si="1"/>
        <v>#DIV/0!</v>
      </c>
      <c r="G79" s="132"/>
      <c r="H79" s="479" t="e">
        <f t="shared" si="2"/>
        <v>#DIV/0!</v>
      </c>
      <c r="I79" s="508"/>
      <c r="J79" s="129"/>
      <c r="K79" s="129"/>
      <c r="L79" s="483" t="e">
        <f t="shared" si="3"/>
        <v>#DIV/0!</v>
      </c>
      <c r="AB79" s="122"/>
      <c r="AC79" s="513"/>
      <c r="AD79" s="123"/>
      <c r="AE79" s="124"/>
      <c r="AF79" s="125"/>
      <c r="AG79" s="126"/>
      <c r="AH79" s="125"/>
      <c r="AI79" s="513"/>
      <c r="AJ79" s="123"/>
      <c r="AK79" s="123"/>
      <c r="AL79" s="125"/>
      <c r="AM79" s="82"/>
      <c r="AN79" s="82"/>
    </row>
    <row r="80" spans="2:40" ht="15.75" x14ac:dyDescent="0.25">
      <c r="B80" s="128">
        <f t="shared" si="0"/>
        <v>42245</v>
      </c>
      <c r="C80" s="508"/>
      <c r="D80" s="129"/>
      <c r="E80" s="130"/>
      <c r="F80" s="479" t="e">
        <f t="shared" si="1"/>
        <v>#DIV/0!</v>
      </c>
      <c r="G80" s="132"/>
      <c r="H80" s="479" t="e">
        <f t="shared" si="2"/>
        <v>#DIV/0!</v>
      </c>
      <c r="I80" s="508"/>
      <c r="J80" s="129"/>
      <c r="K80" s="129"/>
      <c r="L80" s="483" t="e">
        <f t="shared" si="3"/>
        <v>#DIV/0!</v>
      </c>
      <c r="AB80" s="122"/>
      <c r="AC80" s="513"/>
      <c r="AD80" s="123"/>
      <c r="AE80" s="124"/>
      <c r="AF80" s="125"/>
      <c r="AG80" s="126"/>
      <c r="AH80" s="125"/>
      <c r="AI80" s="513"/>
      <c r="AJ80" s="123"/>
      <c r="AK80" s="123"/>
      <c r="AL80" s="125"/>
      <c r="AM80" s="82"/>
      <c r="AN80" s="82"/>
    </row>
    <row r="81" spans="2:40" ht="15.75" x14ac:dyDescent="0.25">
      <c r="B81" s="128">
        <f t="shared" si="0"/>
        <v>42276</v>
      </c>
      <c r="C81" s="508"/>
      <c r="D81" s="129"/>
      <c r="E81" s="130"/>
      <c r="F81" s="479" t="e">
        <f t="shared" si="1"/>
        <v>#DIV/0!</v>
      </c>
      <c r="G81" s="132"/>
      <c r="H81" s="479" t="e">
        <f t="shared" si="2"/>
        <v>#DIV/0!</v>
      </c>
      <c r="I81" s="508"/>
      <c r="J81" s="129"/>
      <c r="K81" s="129"/>
      <c r="L81" s="483" t="e">
        <f t="shared" si="3"/>
        <v>#DIV/0!</v>
      </c>
      <c r="AB81" s="122"/>
      <c r="AC81" s="513"/>
      <c r="AD81" s="123"/>
      <c r="AE81" s="124"/>
      <c r="AF81" s="125"/>
      <c r="AG81" s="126"/>
      <c r="AH81" s="125"/>
      <c r="AI81" s="513"/>
      <c r="AJ81" s="123"/>
      <c r="AK81" s="123"/>
      <c r="AL81" s="125"/>
      <c r="AM81" s="82"/>
      <c r="AN81" s="82"/>
    </row>
    <row r="82" spans="2:40" ht="15.75" x14ac:dyDescent="0.25">
      <c r="B82" s="128">
        <f t="shared" si="0"/>
        <v>42306</v>
      </c>
      <c r="C82" s="508"/>
      <c r="D82" s="129"/>
      <c r="E82" s="130"/>
      <c r="F82" s="479" t="e">
        <f t="shared" si="1"/>
        <v>#DIV/0!</v>
      </c>
      <c r="G82" s="132"/>
      <c r="H82" s="479" t="e">
        <f t="shared" si="2"/>
        <v>#DIV/0!</v>
      </c>
      <c r="I82" s="508"/>
      <c r="J82" s="129"/>
      <c r="K82" s="129"/>
      <c r="L82" s="483" t="e">
        <f t="shared" si="3"/>
        <v>#DIV/0!</v>
      </c>
      <c r="AB82" s="122"/>
      <c r="AC82" s="513"/>
      <c r="AD82" s="123"/>
      <c r="AE82" s="124"/>
      <c r="AF82" s="125"/>
      <c r="AG82" s="126"/>
      <c r="AH82" s="125"/>
      <c r="AI82" s="513"/>
      <c r="AJ82" s="123"/>
      <c r="AK82" s="123"/>
      <c r="AL82" s="125"/>
      <c r="AM82" s="82"/>
      <c r="AN82" s="82"/>
    </row>
    <row r="83" spans="2:40" ht="15.75" x14ac:dyDescent="0.25">
      <c r="B83" s="128">
        <f t="shared" si="0"/>
        <v>42337</v>
      </c>
      <c r="C83" s="508"/>
      <c r="D83" s="129"/>
      <c r="E83" s="130"/>
      <c r="F83" s="479" t="e">
        <f t="shared" si="1"/>
        <v>#DIV/0!</v>
      </c>
      <c r="G83" s="132"/>
      <c r="H83" s="479" t="e">
        <f t="shared" si="2"/>
        <v>#DIV/0!</v>
      </c>
      <c r="I83" s="508"/>
      <c r="J83" s="129"/>
      <c r="K83" s="129"/>
      <c r="L83" s="483" t="e">
        <f t="shared" si="3"/>
        <v>#DIV/0!</v>
      </c>
      <c r="AB83" s="122"/>
      <c r="AC83" s="513"/>
      <c r="AD83" s="123"/>
      <c r="AE83" s="124"/>
      <c r="AF83" s="125"/>
      <c r="AG83" s="126"/>
      <c r="AH83" s="125"/>
      <c r="AI83" s="513"/>
      <c r="AJ83" s="123"/>
      <c r="AK83" s="123"/>
      <c r="AL83" s="125"/>
      <c r="AM83" s="82"/>
      <c r="AN83" s="82"/>
    </row>
    <row r="84" spans="2:40" ht="16.5" thickBot="1" x14ac:dyDescent="0.3">
      <c r="B84" s="140">
        <f t="shared" si="0"/>
        <v>42367</v>
      </c>
      <c r="C84" s="510"/>
      <c r="D84" s="141"/>
      <c r="E84" s="142"/>
      <c r="F84" s="481" t="e">
        <f t="shared" si="1"/>
        <v>#DIV/0!</v>
      </c>
      <c r="G84" s="144"/>
      <c r="H84" s="481" t="e">
        <f t="shared" si="2"/>
        <v>#DIV/0!</v>
      </c>
      <c r="I84" s="509"/>
      <c r="J84" s="141"/>
      <c r="K84" s="141"/>
      <c r="L84" s="485" t="e">
        <f t="shared" si="3"/>
        <v>#DIV/0!</v>
      </c>
      <c r="AB84" s="122"/>
      <c r="AC84" s="513"/>
      <c r="AD84" s="123"/>
      <c r="AE84" s="124"/>
      <c r="AF84" s="125"/>
      <c r="AG84" s="126"/>
      <c r="AH84" s="125"/>
      <c r="AI84" s="513"/>
      <c r="AJ84" s="123"/>
      <c r="AK84" s="123"/>
      <c r="AL84" s="125"/>
      <c r="AM84" s="82"/>
      <c r="AN84" s="82"/>
    </row>
    <row r="85" spans="2:40" ht="15.75" x14ac:dyDescent="0.25">
      <c r="B85" s="115">
        <f t="shared" si="0"/>
        <v>42398</v>
      </c>
      <c r="C85" s="507"/>
      <c r="D85" s="116"/>
      <c r="E85" s="117"/>
      <c r="F85" s="478" t="e">
        <f t="shared" si="1"/>
        <v>#DIV/0!</v>
      </c>
      <c r="G85" s="119"/>
      <c r="H85" s="478" t="e">
        <f t="shared" si="2"/>
        <v>#DIV/0!</v>
      </c>
      <c r="I85" s="507"/>
      <c r="J85" s="116"/>
      <c r="K85" s="116"/>
      <c r="L85" s="482" t="e">
        <f t="shared" si="3"/>
        <v>#DIV/0!</v>
      </c>
      <c r="AB85" s="122"/>
      <c r="AC85" s="513"/>
      <c r="AD85" s="123"/>
      <c r="AE85" s="124"/>
      <c r="AF85" s="125"/>
      <c r="AG85" s="126"/>
      <c r="AH85" s="125"/>
      <c r="AI85" s="513"/>
      <c r="AJ85" s="123"/>
      <c r="AK85" s="123"/>
      <c r="AL85" s="125"/>
      <c r="AM85" s="82"/>
      <c r="AN85" s="82"/>
    </row>
    <row r="86" spans="2:40" ht="15.75" x14ac:dyDescent="0.25">
      <c r="B86" s="128">
        <f t="shared" si="0"/>
        <v>42429</v>
      </c>
      <c r="C86" s="508"/>
      <c r="D86" s="129"/>
      <c r="E86" s="130"/>
      <c r="F86" s="479" t="e">
        <f t="shared" si="1"/>
        <v>#DIV/0!</v>
      </c>
      <c r="G86" s="132"/>
      <c r="H86" s="479" t="e">
        <f t="shared" si="2"/>
        <v>#DIV/0!</v>
      </c>
      <c r="I86" s="508"/>
      <c r="J86" s="129"/>
      <c r="K86" s="129"/>
      <c r="L86" s="483" t="e">
        <f t="shared" si="3"/>
        <v>#DIV/0!</v>
      </c>
      <c r="AB86" s="122"/>
      <c r="AC86" s="513"/>
      <c r="AD86" s="123"/>
      <c r="AE86" s="124"/>
      <c r="AF86" s="125"/>
      <c r="AG86" s="126"/>
      <c r="AH86" s="125"/>
      <c r="AI86" s="513"/>
      <c r="AJ86" s="123"/>
      <c r="AK86" s="123"/>
      <c r="AL86" s="125"/>
      <c r="AM86" s="82"/>
      <c r="AN86" s="82"/>
    </row>
    <row r="87" spans="2:40" ht="15.75" x14ac:dyDescent="0.25">
      <c r="B87" s="128">
        <f t="shared" si="0"/>
        <v>42459</v>
      </c>
      <c r="C87" s="508"/>
      <c r="D87" s="129"/>
      <c r="E87" s="130"/>
      <c r="F87" s="479" t="e">
        <f t="shared" si="1"/>
        <v>#DIV/0!</v>
      </c>
      <c r="G87" s="132"/>
      <c r="H87" s="479" t="e">
        <f t="shared" si="2"/>
        <v>#DIV/0!</v>
      </c>
      <c r="I87" s="508"/>
      <c r="J87" s="129"/>
      <c r="K87" s="129"/>
      <c r="L87" s="483" t="e">
        <f t="shared" si="3"/>
        <v>#DIV/0!</v>
      </c>
      <c r="AB87" s="122"/>
      <c r="AC87" s="513"/>
      <c r="AD87" s="123"/>
      <c r="AE87" s="124"/>
      <c r="AF87" s="125"/>
      <c r="AG87" s="126"/>
      <c r="AH87" s="125"/>
      <c r="AI87" s="513"/>
      <c r="AJ87" s="123"/>
      <c r="AK87" s="123"/>
      <c r="AL87" s="125"/>
      <c r="AM87" s="82"/>
      <c r="AN87" s="82"/>
    </row>
    <row r="88" spans="2:40" ht="15.75" x14ac:dyDescent="0.25">
      <c r="B88" s="128">
        <f t="shared" si="0"/>
        <v>42490</v>
      </c>
      <c r="C88" s="508"/>
      <c r="D88" s="129"/>
      <c r="E88" s="130"/>
      <c r="F88" s="479" t="e">
        <f t="shared" si="1"/>
        <v>#DIV/0!</v>
      </c>
      <c r="G88" s="132"/>
      <c r="H88" s="479" t="e">
        <f t="shared" si="2"/>
        <v>#DIV/0!</v>
      </c>
      <c r="I88" s="508"/>
      <c r="J88" s="129"/>
      <c r="K88" s="129"/>
      <c r="L88" s="483" t="e">
        <f t="shared" si="3"/>
        <v>#DIV/0!</v>
      </c>
      <c r="AB88" s="122"/>
      <c r="AC88" s="513"/>
      <c r="AD88" s="123"/>
      <c r="AE88" s="124"/>
      <c r="AF88" s="125"/>
      <c r="AG88" s="126"/>
      <c r="AH88" s="125"/>
      <c r="AI88" s="513"/>
      <c r="AJ88" s="123"/>
      <c r="AK88" s="123"/>
      <c r="AL88" s="125"/>
      <c r="AM88" s="82"/>
      <c r="AN88" s="82"/>
    </row>
    <row r="89" spans="2:40" ht="15.75" x14ac:dyDescent="0.25">
      <c r="B89" s="128">
        <f t="shared" si="0"/>
        <v>42520</v>
      </c>
      <c r="C89" s="508"/>
      <c r="D89" s="129"/>
      <c r="E89" s="130"/>
      <c r="F89" s="479" t="e">
        <f t="shared" si="1"/>
        <v>#DIV/0!</v>
      </c>
      <c r="G89" s="132"/>
      <c r="H89" s="479" t="e">
        <f t="shared" si="2"/>
        <v>#DIV/0!</v>
      </c>
      <c r="I89" s="508"/>
      <c r="J89" s="129"/>
      <c r="K89" s="129"/>
      <c r="L89" s="483" t="e">
        <f t="shared" si="3"/>
        <v>#DIV/0!</v>
      </c>
      <c r="AB89" s="122"/>
      <c r="AC89" s="513"/>
      <c r="AD89" s="123"/>
      <c r="AE89" s="124"/>
      <c r="AF89" s="125"/>
      <c r="AG89" s="126"/>
      <c r="AH89" s="125"/>
      <c r="AI89" s="513"/>
      <c r="AJ89" s="123"/>
      <c r="AK89" s="123"/>
      <c r="AL89" s="125"/>
      <c r="AM89" s="82"/>
      <c r="AN89" s="82"/>
    </row>
    <row r="90" spans="2:40" ht="15.75" x14ac:dyDescent="0.25">
      <c r="B90" s="128">
        <f t="shared" si="0"/>
        <v>42551</v>
      </c>
      <c r="C90" s="508"/>
      <c r="D90" s="129"/>
      <c r="E90" s="130"/>
      <c r="F90" s="479" t="e">
        <f t="shared" si="1"/>
        <v>#DIV/0!</v>
      </c>
      <c r="G90" s="132"/>
      <c r="H90" s="479" t="e">
        <f t="shared" si="2"/>
        <v>#DIV/0!</v>
      </c>
      <c r="I90" s="508"/>
      <c r="J90" s="129"/>
      <c r="K90" s="129"/>
      <c r="L90" s="483" t="e">
        <f t="shared" si="3"/>
        <v>#DIV/0!</v>
      </c>
      <c r="AB90" s="122"/>
      <c r="AC90" s="513"/>
      <c r="AD90" s="123"/>
      <c r="AE90" s="124"/>
      <c r="AF90" s="125"/>
      <c r="AG90" s="126"/>
      <c r="AH90" s="125"/>
      <c r="AI90" s="513"/>
      <c r="AJ90" s="123"/>
      <c r="AK90" s="123"/>
      <c r="AL90" s="125"/>
      <c r="AM90" s="82"/>
      <c r="AN90" s="82"/>
    </row>
    <row r="91" spans="2:40" ht="15.75" x14ac:dyDescent="0.25">
      <c r="B91" s="128">
        <f t="shared" si="0"/>
        <v>42581</v>
      </c>
      <c r="C91" s="508"/>
      <c r="D91" s="129"/>
      <c r="E91" s="130"/>
      <c r="F91" s="479" t="e">
        <f t="shared" si="1"/>
        <v>#DIV/0!</v>
      </c>
      <c r="G91" s="132"/>
      <c r="H91" s="479" t="e">
        <f t="shared" si="2"/>
        <v>#DIV/0!</v>
      </c>
      <c r="I91" s="508"/>
      <c r="J91" s="129"/>
      <c r="K91" s="129"/>
      <c r="L91" s="483" t="e">
        <f t="shared" si="3"/>
        <v>#DIV/0!</v>
      </c>
      <c r="AB91" s="122"/>
      <c r="AC91" s="513"/>
      <c r="AD91" s="123"/>
      <c r="AE91" s="124"/>
      <c r="AF91" s="125"/>
      <c r="AG91" s="126"/>
      <c r="AH91" s="125"/>
      <c r="AI91" s="513"/>
      <c r="AJ91" s="123"/>
      <c r="AK91" s="123"/>
      <c r="AL91" s="125"/>
      <c r="AM91" s="82"/>
      <c r="AN91" s="82"/>
    </row>
    <row r="92" spans="2:40" ht="15.75" x14ac:dyDescent="0.25">
      <c r="B92" s="128">
        <f t="shared" si="0"/>
        <v>42612</v>
      </c>
      <c r="C92" s="508"/>
      <c r="D92" s="129"/>
      <c r="E92" s="130"/>
      <c r="F92" s="479" t="e">
        <f t="shared" si="1"/>
        <v>#DIV/0!</v>
      </c>
      <c r="G92" s="132"/>
      <c r="H92" s="479" t="e">
        <f t="shared" si="2"/>
        <v>#DIV/0!</v>
      </c>
      <c r="I92" s="508"/>
      <c r="J92" s="129"/>
      <c r="K92" s="129"/>
      <c r="L92" s="483" t="e">
        <f t="shared" si="3"/>
        <v>#DIV/0!</v>
      </c>
      <c r="AB92" s="122"/>
      <c r="AC92" s="513"/>
      <c r="AD92" s="123"/>
      <c r="AE92" s="124"/>
      <c r="AF92" s="125"/>
      <c r="AG92" s="126"/>
      <c r="AH92" s="125"/>
      <c r="AI92" s="513"/>
      <c r="AJ92" s="123"/>
      <c r="AK92" s="123"/>
      <c r="AL92" s="125"/>
      <c r="AM92" s="82"/>
      <c r="AN92" s="82"/>
    </row>
    <row r="93" spans="2:40" ht="15.75" x14ac:dyDescent="0.25">
      <c r="B93" s="128">
        <f t="shared" si="0"/>
        <v>42643</v>
      </c>
      <c r="C93" s="508"/>
      <c r="D93" s="129"/>
      <c r="E93" s="130"/>
      <c r="F93" s="479" t="e">
        <f t="shared" si="1"/>
        <v>#DIV/0!</v>
      </c>
      <c r="G93" s="132"/>
      <c r="H93" s="479" t="e">
        <f t="shared" si="2"/>
        <v>#DIV/0!</v>
      </c>
      <c r="I93" s="508"/>
      <c r="J93" s="129"/>
      <c r="K93" s="129"/>
      <c r="L93" s="483" t="e">
        <f t="shared" si="3"/>
        <v>#DIV/0!</v>
      </c>
      <c r="AB93" s="122"/>
      <c r="AC93" s="513"/>
      <c r="AD93" s="123"/>
      <c r="AE93" s="124"/>
      <c r="AF93" s="125"/>
      <c r="AG93" s="126"/>
      <c r="AH93" s="125"/>
      <c r="AI93" s="513"/>
      <c r="AJ93" s="123"/>
      <c r="AK93" s="123"/>
      <c r="AL93" s="125"/>
      <c r="AM93" s="82"/>
      <c r="AN93" s="82"/>
    </row>
    <row r="94" spans="2:40" ht="15.75" x14ac:dyDescent="0.25">
      <c r="B94" s="128">
        <f t="shared" si="0"/>
        <v>42673</v>
      </c>
      <c r="C94" s="508"/>
      <c r="D94" s="129"/>
      <c r="E94" s="130"/>
      <c r="F94" s="479" t="e">
        <f t="shared" si="1"/>
        <v>#DIV/0!</v>
      </c>
      <c r="G94" s="132"/>
      <c r="H94" s="479" t="e">
        <f t="shared" si="2"/>
        <v>#DIV/0!</v>
      </c>
      <c r="I94" s="508"/>
      <c r="J94" s="129"/>
      <c r="K94" s="129"/>
      <c r="L94" s="483" t="e">
        <f t="shared" si="3"/>
        <v>#DIV/0!</v>
      </c>
      <c r="AB94" s="122"/>
      <c r="AC94" s="513"/>
      <c r="AD94" s="123"/>
      <c r="AE94" s="124"/>
      <c r="AF94" s="125"/>
      <c r="AG94" s="126"/>
      <c r="AH94" s="125"/>
      <c r="AI94" s="513"/>
      <c r="AJ94" s="123"/>
      <c r="AK94" s="123"/>
      <c r="AL94" s="125"/>
      <c r="AM94" s="82"/>
      <c r="AN94" s="82"/>
    </row>
    <row r="95" spans="2:40" ht="15.75" x14ac:dyDescent="0.25">
      <c r="B95" s="128">
        <f>EDATE(B96,-1)</f>
        <v>42704</v>
      </c>
      <c r="C95" s="508"/>
      <c r="D95" s="129"/>
      <c r="E95" s="130"/>
      <c r="F95" s="479" t="e">
        <f t="shared" si="1"/>
        <v>#DIV/0!</v>
      </c>
      <c r="G95" s="132"/>
      <c r="H95" s="479" t="e">
        <f t="shared" si="2"/>
        <v>#DIV/0!</v>
      </c>
      <c r="I95" s="508"/>
      <c r="J95" s="129"/>
      <c r="K95" s="129"/>
      <c r="L95" s="483" t="e">
        <f t="shared" si="3"/>
        <v>#DIV/0!</v>
      </c>
      <c r="AB95" s="122"/>
      <c r="AC95" s="513"/>
      <c r="AD95" s="123"/>
      <c r="AE95" s="124"/>
      <c r="AF95" s="125"/>
      <c r="AG95" s="126"/>
      <c r="AH95" s="125"/>
      <c r="AI95" s="513"/>
      <c r="AJ95" s="123"/>
      <c r="AK95" s="123"/>
      <c r="AL95" s="125"/>
      <c r="AM95" s="82"/>
      <c r="AN95" s="82"/>
    </row>
    <row r="96" spans="2:40" ht="16.5" thickBot="1" x14ac:dyDescent="0.3">
      <c r="B96" s="140">
        <f>F10</f>
        <v>42735</v>
      </c>
      <c r="C96" s="510"/>
      <c r="D96" s="141"/>
      <c r="E96" s="142"/>
      <c r="F96" s="481" t="e">
        <f t="shared" si="1"/>
        <v>#DIV/0!</v>
      </c>
      <c r="G96" s="144"/>
      <c r="H96" s="481" t="e">
        <f t="shared" si="2"/>
        <v>#DIV/0!</v>
      </c>
      <c r="I96" s="510"/>
      <c r="J96" s="141"/>
      <c r="K96" s="141"/>
      <c r="L96" s="485" t="e">
        <f t="shared" si="3"/>
        <v>#DIV/0!</v>
      </c>
      <c r="AB96" s="122"/>
      <c r="AC96" s="513"/>
      <c r="AD96" s="123"/>
      <c r="AE96" s="124"/>
      <c r="AF96" s="125"/>
      <c r="AG96" s="126"/>
      <c r="AH96" s="125"/>
      <c r="AI96" s="513"/>
      <c r="AJ96" s="123"/>
      <c r="AK96" s="123"/>
      <c r="AL96" s="125"/>
      <c r="AM96" s="82"/>
      <c r="AN96" s="82"/>
    </row>
    <row r="97" spans="2:40" x14ac:dyDescent="0.25">
      <c r="B97" s="80" t="s">
        <v>33</v>
      </c>
      <c r="AB97" s="113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</row>
    <row r="98" spans="2:40" x14ac:dyDescent="0.25">
      <c r="B98" s="80" t="s">
        <v>47</v>
      </c>
      <c r="AB98" s="113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</row>
    <row r="99" spans="2:40" x14ac:dyDescent="0.25"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</row>
  </sheetData>
  <sheetProtection algorithmName="SHA-512" hashValue="qBiOexRdFi+U2+LAMQxF3oTZVwmIuoDxDr+nvx8OD7BxnrMC5nnS4bRGvfKKlhixhnRN56nQEtQN1bUjkJL+ZQ==" saltValue="l7vKn0i8i3O0oK3eusTbsQ==" spinCount="100000" sheet="1" objects="1" scenarios="1" formatColumns="0" formatRows="0"/>
  <mergeCells count="31">
    <mergeCell ref="AI61:AI72"/>
    <mergeCell ref="AC73:AC84"/>
    <mergeCell ref="AI73:AI84"/>
    <mergeCell ref="AC85:AC96"/>
    <mergeCell ref="AI85:AI96"/>
    <mergeCell ref="AB50:AC50"/>
    <mergeCell ref="AB51:AC51"/>
    <mergeCell ref="AB52:AC52"/>
    <mergeCell ref="AB54:AC54"/>
    <mergeCell ref="AC61:AC72"/>
    <mergeCell ref="AB45:AC45"/>
    <mergeCell ref="AB46:AC46"/>
    <mergeCell ref="AB47:AC47"/>
    <mergeCell ref="AB48:AC48"/>
    <mergeCell ref="AB49:AC49"/>
    <mergeCell ref="I61:I72"/>
    <mergeCell ref="I73:I84"/>
    <mergeCell ref="I85:I96"/>
    <mergeCell ref="C61:C72"/>
    <mergeCell ref="C73:C84"/>
    <mergeCell ref="C85:C96"/>
    <mergeCell ref="B54:C54"/>
    <mergeCell ref="B45:C45"/>
    <mergeCell ref="B49:C49"/>
    <mergeCell ref="B50:C50"/>
    <mergeCell ref="B51:C51"/>
    <mergeCell ref="B52:C52"/>
    <mergeCell ref="B46:C46"/>
    <mergeCell ref="B47:C47"/>
    <mergeCell ref="B48:C48"/>
    <mergeCell ref="B53:C53"/>
  </mergeCells>
  <dataValidations count="2">
    <dataValidation type="list" allowBlank="1" showInputMessage="1" showErrorMessage="1" promptTitle="Market Rate Effective Date" prompt="Individual Market Rate Effective Date must be 1/1/2018 only." sqref="D9">
      <formula1>"1/1/2018,4/1/2018,7/1/2018,10/1/2018"</formula1>
    </dataValidation>
    <dataValidation type="list" allowBlank="1" showInputMessage="1" showErrorMessage="1" sqref="D8">
      <formula1>"Individual,Small Group"</formula1>
    </dataValidation>
  </dataValidations>
  <printOptions horizontalCentered="1"/>
  <pageMargins left="0" right="0" top="0.5" bottom="0.5" header="0.3" footer="0.3"/>
  <pageSetup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="80" zoomScaleNormal="80" workbookViewId="0"/>
  </sheetViews>
  <sheetFormatPr defaultColWidth="9" defaultRowHeight="15" x14ac:dyDescent="0.25"/>
  <cols>
    <col min="1" max="1" width="3.42578125" style="19" customWidth="1"/>
    <col min="2" max="13" width="31.7109375" style="19" customWidth="1"/>
    <col min="14" max="14" width="9" style="19"/>
    <col min="15" max="15" width="37.7109375" style="19" customWidth="1"/>
    <col min="16" max="17" width="31.7109375" style="19" customWidth="1"/>
    <col min="18" max="18" width="13.42578125" style="19" customWidth="1"/>
    <col min="19" max="19" width="14.5703125" style="19" customWidth="1"/>
    <col min="20" max="20" width="12.5703125" style="19" customWidth="1"/>
    <col min="21" max="21" width="14" style="19" customWidth="1"/>
    <col min="22" max="22" width="14.5703125" style="19" customWidth="1"/>
    <col min="23" max="23" width="14.140625" style="19" customWidth="1"/>
    <col min="24" max="24" width="13.42578125" style="19" customWidth="1"/>
    <col min="25" max="25" width="14.5703125" style="19" customWidth="1"/>
    <col min="26" max="26" width="15" style="19" customWidth="1"/>
    <col min="27" max="16384" width="9" style="19"/>
  </cols>
  <sheetData>
    <row r="1" spans="1:26" x14ac:dyDescent="0.25">
      <c r="B1" s="320" t="s">
        <v>67</v>
      </c>
      <c r="C1" s="334" t="str">
        <f>'I Data'!D6</f>
        <v>ABC Co</v>
      </c>
    </row>
    <row r="2" spans="1:26" x14ac:dyDescent="0.25">
      <c r="B2" s="320" t="s">
        <v>338</v>
      </c>
      <c r="C2" s="334" t="str">
        <f>'I Data'!D7</f>
        <v>PPO</v>
      </c>
    </row>
    <row r="3" spans="1:26" x14ac:dyDescent="0.25">
      <c r="B3" s="320" t="s">
        <v>68</v>
      </c>
      <c r="C3" s="334" t="str">
        <f>'I Data'!D8</f>
        <v>Individual</v>
      </c>
    </row>
    <row r="4" spans="1:26" x14ac:dyDescent="0.25">
      <c r="A4" s="219"/>
      <c r="B4" s="320" t="s">
        <v>69</v>
      </c>
      <c r="C4" s="335">
        <f>'I Data'!D9</f>
        <v>43101</v>
      </c>
    </row>
    <row r="6" spans="1:26" ht="26.25" x14ac:dyDescent="0.4">
      <c r="B6" s="10" t="s">
        <v>303</v>
      </c>
      <c r="C6" s="68"/>
      <c r="D6" s="68"/>
      <c r="O6" s="371"/>
      <c r="P6" s="81"/>
      <c r="Q6" s="81"/>
      <c r="R6" s="82"/>
      <c r="S6" s="82"/>
      <c r="T6" s="82"/>
    </row>
    <row r="7" spans="1:26" ht="15.75" thickBot="1" x14ac:dyDescent="0.3">
      <c r="O7" s="82"/>
      <c r="P7" s="82"/>
      <c r="Q7" s="82"/>
      <c r="R7" s="82"/>
      <c r="S7" s="82"/>
      <c r="T7" s="82"/>
    </row>
    <row r="8" spans="1:26" ht="32.25" thickBot="1" x14ac:dyDescent="0.3">
      <c r="B8" s="30" t="s">
        <v>54</v>
      </c>
      <c r="C8" s="30" t="s">
        <v>190</v>
      </c>
      <c r="D8" s="29" t="s">
        <v>29</v>
      </c>
      <c r="E8" s="30" t="s">
        <v>1</v>
      </c>
      <c r="F8" s="30" t="s">
        <v>214</v>
      </c>
      <c r="G8" s="30" t="s">
        <v>205</v>
      </c>
      <c r="H8" s="29" t="s">
        <v>32</v>
      </c>
      <c r="I8" s="29" t="s">
        <v>206</v>
      </c>
      <c r="J8" s="29" t="s">
        <v>313</v>
      </c>
      <c r="K8" s="29" t="s">
        <v>191</v>
      </c>
      <c r="L8" s="27" t="s">
        <v>292</v>
      </c>
      <c r="M8" s="28" t="s">
        <v>293</v>
      </c>
      <c r="O8" s="372"/>
      <c r="P8" s="373"/>
      <c r="Q8" s="370"/>
      <c r="R8" s="372"/>
      <c r="S8" s="372"/>
      <c r="T8" s="372"/>
      <c r="U8" s="318"/>
      <c r="V8" s="318"/>
      <c r="W8" s="318"/>
      <c r="X8" s="318"/>
      <c r="Y8" s="318"/>
      <c r="Z8" s="318"/>
    </row>
    <row r="9" spans="1:26" ht="16.5" thickBot="1" x14ac:dyDescent="0.3">
      <c r="B9" s="72"/>
      <c r="C9" s="73"/>
      <c r="D9" s="73"/>
      <c r="E9" s="74"/>
      <c r="F9" s="73"/>
      <c r="G9" s="73"/>
      <c r="H9" s="73"/>
      <c r="I9" s="73"/>
      <c r="J9" s="73"/>
      <c r="K9" s="73"/>
      <c r="L9" s="75"/>
      <c r="M9" s="464">
        <v>0</v>
      </c>
      <c r="O9" s="374"/>
      <c r="P9" s="375"/>
      <c r="Q9" s="375"/>
      <c r="R9" s="82"/>
      <c r="S9" s="372"/>
      <c r="T9" s="372"/>
      <c r="U9" s="123"/>
      <c r="V9" s="123"/>
      <c r="W9" s="123"/>
      <c r="X9" s="123"/>
      <c r="Y9" s="321"/>
      <c r="Z9" s="321"/>
    </row>
    <row r="10" spans="1:26" ht="16.5" thickBot="1" x14ac:dyDescent="0.3">
      <c r="B10" s="76" t="s">
        <v>300</v>
      </c>
      <c r="C10" s="77"/>
      <c r="D10" s="77"/>
      <c r="E10" s="77"/>
      <c r="F10" s="77"/>
      <c r="G10" s="77"/>
      <c r="H10" s="77"/>
      <c r="I10" s="77"/>
      <c r="J10" s="77"/>
      <c r="K10" s="78"/>
      <c r="L10" s="79"/>
      <c r="M10" s="386">
        <f>IF(E9=0,0,(G9-H9+I9+J9)/E9)</f>
        <v>0</v>
      </c>
      <c r="O10" s="376"/>
      <c r="P10" s="377"/>
      <c r="Q10" s="377"/>
      <c r="R10" s="82"/>
      <c r="S10" s="372"/>
      <c r="T10" s="372"/>
      <c r="U10" s="322"/>
      <c r="V10" s="322"/>
      <c r="W10" s="322"/>
      <c r="X10" s="82"/>
      <c r="Y10" s="82"/>
      <c r="Z10" s="323"/>
    </row>
    <row r="11" spans="1:26" ht="16.5" thickBot="1" x14ac:dyDescent="0.3">
      <c r="B11" s="76" t="s">
        <v>46</v>
      </c>
      <c r="C11" s="77"/>
      <c r="D11" s="77"/>
      <c r="E11" s="77"/>
      <c r="F11" s="77"/>
      <c r="G11" s="77"/>
      <c r="H11" s="77"/>
      <c r="I11" s="77"/>
      <c r="J11" s="77"/>
      <c r="K11" s="78"/>
      <c r="L11" s="79"/>
      <c r="M11" s="33">
        <f>IF((B9+L9)=0,0,(D9+I9+J9+K9-M9)/(B9+L9))</f>
        <v>0</v>
      </c>
      <c r="O11" s="376"/>
      <c r="P11" s="375"/>
      <c r="Q11" s="375"/>
      <c r="R11" s="372"/>
      <c r="S11" s="372"/>
      <c r="T11" s="372"/>
      <c r="U11" s="322"/>
      <c r="V11" s="322"/>
      <c r="W11" s="322"/>
      <c r="X11" s="82"/>
      <c r="Y11" s="82"/>
      <c r="Z11" s="324"/>
    </row>
    <row r="12" spans="1:26" x14ac:dyDescent="0.25">
      <c r="B12" s="80" t="s">
        <v>207</v>
      </c>
      <c r="O12" s="378"/>
      <c r="P12" s="372"/>
      <c r="Q12" s="372"/>
      <c r="R12" s="372"/>
      <c r="S12" s="372"/>
      <c r="T12" s="372"/>
      <c r="U12" s="82"/>
      <c r="V12" s="82"/>
      <c r="W12" s="82"/>
      <c r="X12" s="82"/>
      <c r="Y12" s="82"/>
      <c r="Z12" s="82"/>
    </row>
    <row r="13" spans="1:26" ht="15.75" x14ac:dyDescent="0.25">
      <c r="O13" s="376"/>
      <c r="P13" s="379"/>
      <c r="Q13" s="379"/>
      <c r="R13" s="82"/>
      <c r="S13" s="372"/>
      <c r="T13" s="372"/>
    </row>
    <row r="14" spans="1:26" ht="15.75" x14ac:dyDescent="0.25">
      <c r="O14" s="376"/>
      <c r="P14" s="380"/>
      <c r="Q14" s="380"/>
      <c r="R14" s="82"/>
      <c r="S14" s="372"/>
      <c r="T14" s="372"/>
    </row>
    <row r="15" spans="1:26" ht="15.75" x14ac:dyDescent="0.25">
      <c r="O15" s="376"/>
      <c r="P15" s="379"/>
      <c r="Q15" s="379"/>
      <c r="R15" s="82"/>
      <c r="S15" s="372"/>
      <c r="T15" s="372"/>
    </row>
    <row r="16" spans="1:26" ht="26.25" x14ac:dyDescent="0.4">
      <c r="B16" s="10" t="s">
        <v>304</v>
      </c>
      <c r="C16" s="68"/>
      <c r="D16" s="68"/>
      <c r="O16" s="376"/>
      <c r="P16" s="379"/>
      <c r="Q16" s="379"/>
      <c r="R16" s="82"/>
      <c r="S16" s="372"/>
      <c r="T16" s="372"/>
    </row>
    <row r="17" spans="2:40" ht="16.5" thickBot="1" x14ac:dyDescent="0.3">
      <c r="O17" s="376"/>
      <c r="P17" s="379"/>
      <c r="Q17" s="379"/>
      <c r="R17" s="82"/>
      <c r="S17" s="372"/>
      <c r="T17" s="372"/>
    </row>
    <row r="18" spans="2:40" ht="16.5" thickBot="1" x14ac:dyDescent="0.3">
      <c r="B18" s="497" t="s">
        <v>2</v>
      </c>
      <c r="C18" s="498"/>
      <c r="D18" s="83" t="s">
        <v>34</v>
      </c>
      <c r="E18" s="84" t="s">
        <v>35</v>
      </c>
      <c r="F18" s="84" t="s">
        <v>360</v>
      </c>
      <c r="G18" s="84" t="s">
        <v>361</v>
      </c>
      <c r="H18" s="85" t="s">
        <v>36</v>
      </c>
      <c r="O18" s="376"/>
      <c r="P18" s="379"/>
      <c r="Q18" s="379"/>
      <c r="R18" s="82"/>
      <c r="S18" s="372"/>
      <c r="T18" s="372"/>
    </row>
    <row r="19" spans="2:40" ht="15.75" x14ac:dyDescent="0.25">
      <c r="B19" s="503" t="s">
        <v>3</v>
      </c>
      <c r="C19" s="504"/>
      <c r="D19" s="86"/>
      <c r="E19" s="87"/>
      <c r="F19" s="87"/>
      <c r="G19" s="88">
        <f>(1+D19)*(1+E19)*(1+F19)-1</f>
        <v>0</v>
      </c>
      <c r="H19" s="89"/>
      <c r="O19" s="376"/>
      <c r="P19" s="372"/>
      <c r="Q19" s="372"/>
      <c r="R19" s="372"/>
      <c r="S19" s="372"/>
      <c r="T19" s="372"/>
    </row>
    <row r="20" spans="2:40" ht="15.75" x14ac:dyDescent="0.25">
      <c r="B20" s="499" t="s">
        <v>4</v>
      </c>
      <c r="C20" s="500"/>
      <c r="D20" s="92"/>
      <c r="E20" s="93"/>
      <c r="F20" s="93"/>
      <c r="G20" s="94">
        <f>(1+D20)*(1+E20)*(1+F20)-1</f>
        <v>0</v>
      </c>
      <c r="H20" s="95"/>
      <c r="O20" s="374"/>
      <c r="P20" s="381"/>
      <c r="Q20" s="375"/>
      <c r="R20" s="372"/>
      <c r="S20" s="372"/>
      <c r="T20" s="372"/>
    </row>
    <row r="21" spans="2:40" ht="15.75" x14ac:dyDescent="0.25">
      <c r="B21" s="499" t="s">
        <v>5</v>
      </c>
      <c r="C21" s="500"/>
      <c r="D21" s="92"/>
      <c r="E21" s="93"/>
      <c r="F21" s="93"/>
      <c r="G21" s="94">
        <f>(1+D21)*(1+E21)*(1+F21)-1</f>
        <v>0</v>
      </c>
      <c r="H21" s="95"/>
      <c r="O21" s="376"/>
      <c r="P21" s="382"/>
      <c r="Q21" s="382"/>
      <c r="R21" s="82"/>
      <c r="S21" s="372"/>
      <c r="T21" s="372"/>
    </row>
    <row r="22" spans="2:40" ht="15.75" x14ac:dyDescent="0.25">
      <c r="B22" s="499" t="s">
        <v>48</v>
      </c>
      <c r="C22" s="500"/>
      <c r="D22" s="92"/>
      <c r="E22" s="93"/>
      <c r="F22" s="93"/>
      <c r="G22" s="94">
        <f>(1+D22)*(1+E22)*(1+F22)-1</f>
        <v>0</v>
      </c>
      <c r="H22" s="95"/>
      <c r="O22" s="376"/>
      <c r="P22" s="372"/>
      <c r="Q22" s="381"/>
      <c r="R22" s="372"/>
      <c r="S22" s="372"/>
      <c r="T22" s="372"/>
    </row>
    <row r="23" spans="2:40" ht="15.75" x14ac:dyDescent="0.25">
      <c r="B23" s="499" t="s">
        <v>49</v>
      </c>
      <c r="C23" s="500"/>
      <c r="D23" s="96"/>
      <c r="E23" s="97"/>
      <c r="F23" s="97"/>
      <c r="G23" s="93"/>
      <c r="H23" s="95"/>
      <c r="O23" s="376"/>
      <c r="P23" s="372"/>
      <c r="Q23" s="372"/>
      <c r="R23" s="372"/>
      <c r="S23" s="372"/>
      <c r="T23" s="372"/>
    </row>
    <row r="24" spans="2:40" ht="16.5" thickBot="1" x14ac:dyDescent="0.3">
      <c r="B24" s="501" t="s">
        <v>50</v>
      </c>
      <c r="C24" s="502"/>
      <c r="D24" s="98"/>
      <c r="E24" s="99"/>
      <c r="F24" s="99"/>
      <c r="G24" s="100">
        <f>(1+D24)*(1+E24)*(1+F24)-1</f>
        <v>0</v>
      </c>
      <c r="H24" s="101"/>
      <c r="O24" s="372"/>
      <c r="P24" s="372"/>
      <c r="Q24" s="375"/>
      <c r="R24" s="383"/>
      <c r="S24" s="372"/>
      <c r="T24" s="372"/>
    </row>
    <row r="25" spans="2:40" ht="16.5" thickBot="1" x14ac:dyDescent="0.3">
      <c r="B25" s="495" t="s">
        <v>51</v>
      </c>
      <c r="C25" s="496"/>
      <c r="D25" s="102"/>
      <c r="E25" s="103"/>
      <c r="F25" s="103"/>
      <c r="G25" s="104">
        <f>SUMPRODUCT(G19:G24,H19:H24)</f>
        <v>0</v>
      </c>
      <c r="H25" s="105">
        <f>SUM(H19:H24)</f>
        <v>0</v>
      </c>
      <c r="O25" s="376"/>
      <c r="P25" s="372"/>
      <c r="Q25" s="375"/>
      <c r="R25" s="372"/>
      <c r="S25" s="372"/>
      <c r="T25" s="372"/>
    </row>
    <row r="26" spans="2:40" ht="16.5" thickBot="1" x14ac:dyDescent="0.3">
      <c r="B26" s="505" t="s">
        <v>286</v>
      </c>
      <c r="C26" s="506"/>
      <c r="D26" s="107"/>
      <c r="E26" s="108"/>
      <c r="F26" s="108"/>
      <c r="G26" s="109">
        <f>ROUND((AVERAGE('I Data'!D9,'I Data'!F9)-AVERAGE('I Data'!D10,'I Data'!F10))/(365/12),0)</f>
        <v>24</v>
      </c>
      <c r="H26" s="111"/>
      <c r="O26" s="376"/>
      <c r="P26" s="372"/>
      <c r="Q26" s="384"/>
      <c r="R26" s="372"/>
      <c r="S26" s="372"/>
      <c r="T26" s="372"/>
      <c r="AB26" s="110"/>
      <c r="AC26" s="110"/>
      <c r="AD26" s="91"/>
      <c r="AE26" s="91"/>
      <c r="AF26" s="91"/>
      <c r="AG26" s="106"/>
      <c r="AH26" s="82"/>
      <c r="AI26" s="82"/>
      <c r="AJ26" s="82"/>
      <c r="AK26" s="82"/>
      <c r="AL26" s="82"/>
      <c r="AM26" s="82"/>
      <c r="AN26" s="82"/>
    </row>
    <row r="27" spans="2:40" ht="16.5" thickBot="1" x14ac:dyDescent="0.3">
      <c r="B27" s="495" t="s">
        <v>301</v>
      </c>
      <c r="C27" s="496"/>
      <c r="D27" s="107"/>
      <c r="E27" s="108"/>
      <c r="F27" s="108"/>
      <c r="G27" s="146">
        <f>(1+G25)^(G26/12)</f>
        <v>1</v>
      </c>
      <c r="H27" s="111"/>
      <c r="T27"/>
    </row>
    <row r="28" spans="2:40" x14ac:dyDescent="0.25">
      <c r="B28" s="80" t="s">
        <v>359</v>
      </c>
      <c r="T28"/>
    </row>
    <row r="29" spans="2:40" x14ac:dyDescent="0.25">
      <c r="B29" s="80" t="s">
        <v>356</v>
      </c>
      <c r="R29"/>
      <c r="S29"/>
      <c r="T29"/>
    </row>
    <row r="30" spans="2:40" x14ac:dyDescent="0.25">
      <c r="B30" s="80"/>
      <c r="R30"/>
      <c r="S30"/>
      <c r="T30"/>
    </row>
    <row r="31" spans="2:40" ht="26.25" x14ac:dyDescent="0.4">
      <c r="B31" s="10" t="s">
        <v>305</v>
      </c>
      <c r="C31" s="68"/>
      <c r="D31" s="68"/>
      <c r="I31" s="10"/>
    </row>
    <row r="32" spans="2:40" ht="15.75" thickBot="1" x14ac:dyDescent="0.3">
      <c r="B32" s="80"/>
      <c r="I32" s="114"/>
    </row>
    <row r="33" spans="2:12" ht="48" thickBot="1" x14ac:dyDescent="0.3">
      <c r="B33" s="30" t="s">
        <v>42</v>
      </c>
      <c r="C33" s="29" t="s">
        <v>273</v>
      </c>
      <c r="D33" s="30" t="s">
        <v>0</v>
      </c>
      <c r="E33" s="30" t="s">
        <v>55</v>
      </c>
      <c r="F33" s="30" t="s">
        <v>29</v>
      </c>
      <c r="G33" s="30" t="s">
        <v>208</v>
      </c>
      <c r="H33" s="30" t="s">
        <v>6</v>
      </c>
      <c r="I33" s="30" t="s">
        <v>269</v>
      </c>
      <c r="J33" s="27" t="s">
        <v>56</v>
      </c>
      <c r="K33" s="30" t="s">
        <v>209</v>
      </c>
      <c r="L33" s="30" t="s">
        <v>7</v>
      </c>
    </row>
    <row r="34" spans="2:12" ht="15.75" x14ac:dyDescent="0.25">
      <c r="B34" s="115">
        <f t="shared" ref="B34:B67" si="0">EDATE(B35,-1)</f>
        <v>41667</v>
      </c>
      <c r="C34" s="507"/>
      <c r="D34" s="116"/>
      <c r="E34" s="117"/>
      <c r="F34" s="118" t="e">
        <f t="shared" ref="F34:F69" si="1">D34/E34</f>
        <v>#DIV/0!</v>
      </c>
      <c r="G34" s="119"/>
      <c r="H34" s="118" t="e">
        <f t="shared" ref="H34:H69" si="2">F34/G34</f>
        <v>#DIV/0!</v>
      </c>
      <c r="I34" s="507"/>
      <c r="J34" s="116"/>
      <c r="K34" s="116"/>
      <c r="L34" s="120" t="e">
        <f t="shared" ref="L34:L69" si="3">K34/G34</f>
        <v>#DIV/0!</v>
      </c>
    </row>
    <row r="35" spans="2:12" ht="15.75" x14ac:dyDescent="0.25">
      <c r="B35" s="128">
        <f t="shared" si="0"/>
        <v>41698</v>
      </c>
      <c r="C35" s="508"/>
      <c r="D35" s="129"/>
      <c r="E35" s="130"/>
      <c r="F35" s="131" t="e">
        <f t="shared" si="1"/>
        <v>#DIV/0!</v>
      </c>
      <c r="G35" s="132"/>
      <c r="H35" s="131" t="e">
        <f t="shared" si="2"/>
        <v>#DIV/0!</v>
      </c>
      <c r="I35" s="508"/>
      <c r="J35" s="129"/>
      <c r="K35" s="129"/>
      <c r="L35" s="133" t="e">
        <f t="shared" si="3"/>
        <v>#DIV/0!</v>
      </c>
    </row>
    <row r="36" spans="2:12" ht="15.75" x14ac:dyDescent="0.25">
      <c r="B36" s="128">
        <f t="shared" si="0"/>
        <v>41726</v>
      </c>
      <c r="C36" s="508"/>
      <c r="D36" s="129"/>
      <c r="E36" s="130"/>
      <c r="F36" s="131" t="e">
        <f t="shared" si="1"/>
        <v>#DIV/0!</v>
      </c>
      <c r="G36" s="132"/>
      <c r="H36" s="131" t="e">
        <f t="shared" si="2"/>
        <v>#DIV/0!</v>
      </c>
      <c r="I36" s="508"/>
      <c r="J36" s="129"/>
      <c r="K36" s="129"/>
      <c r="L36" s="133" t="e">
        <f t="shared" si="3"/>
        <v>#DIV/0!</v>
      </c>
    </row>
    <row r="37" spans="2:12" ht="15.75" x14ac:dyDescent="0.25">
      <c r="B37" s="128">
        <f t="shared" si="0"/>
        <v>41757</v>
      </c>
      <c r="C37" s="508"/>
      <c r="D37" s="129"/>
      <c r="E37" s="130"/>
      <c r="F37" s="131" t="e">
        <f t="shared" si="1"/>
        <v>#DIV/0!</v>
      </c>
      <c r="G37" s="132"/>
      <c r="H37" s="131" t="e">
        <f t="shared" si="2"/>
        <v>#DIV/0!</v>
      </c>
      <c r="I37" s="508"/>
      <c r="J37" s="129"/>
      <c r="K37" s="129"/>
      <c r="L37" s="133" t="e">
        <f t="shared" si="3"/>
        <v>#DIV/0!</v>
      </c>
    </row>
    <row r="38" spans="2:12" ht="15.75" x14ac:dyDescent="0.25">
      <c r="B38" s="128">
        <f t="shared" si="0"/>
        <v>41787</v>
      </c>
      <c r="C38" s="508"/>
      <c r="D38" s="129"/>
      <c r="E38" s="130"/>
      <c r="F38" s="131" t="e">
        <f t="shared" si="1"/>
        <v>#DIV/0!</v>
      </c>
      <c r="G38" s="132"/>
      <c r="H38" s="131" t="e">
        <f t="shared" si="2"/>
        <v>#DIV/0!</v>
      </c>
      <c r="I38" s="508"/>
      <c r="J38" s="129"/>
      <c r="K38" s="129"/>
      <c r="L38" s="133" t="e">
        <f t="shared" si="3"/>
        <v>#DIV/0!</v>
      </c>
    </row>
    <row r="39" spans="2:12" ht="15.75" x14ac:dyDescent="0.25">
      <c r="B39" s="128">
        <f t="shared" si="0"/>
        <v>41818</v>
      </c>
      <c r="C39" s="508"/>
      <c r="D39" s="129"/>
      <c r="E39" s="130"/>
      <c r="F39" s="131" t="e">
        <f t="shared" si="1"/>
        <v>#DIV/0!</v>
      </c>
      <c r="G39" s="132"/>
      <c r="H39" s="131" t="e">
        <f t="shared" si="2"/>
        <v>#DIV/0!</v>
      </c>
      <c r="I39" s="508"/>
      <c r="J39" s="129"/>
      <c r="K39" s="129"/>
      <c r="L39" s="133" t="e">
        <f t="shared" si="3"/>
        <v>#DIV/0!</v>
      </c>
    </row>
    <row r="40" spans="2:12" ht="15.75" x14ac:dyDescent="0.25">
      <c r="B40" s="128">
        <f t="shared" si="0"/>
        <v>41848</v>
      </c>
      <c r="C40" s="508"/>
      <c r="D40" s="129"/>
      <c r="E40" s="130"/>
      <c r="F40" s="131" t="e">
        <f t="shared" si="1"/>
        <v>#DIV/0!</v>
      </c>
      <c r="G40" s="132"/>
      <c r="H40" s="131" t="e">
        <f t="shared" si="2"/>
        <v>#DIV/0!</v>
      </c>
      <c r="I40" s="508"/>
      <c r="J40" s="129"/>
      <c r="K40" s="129"/>
      <c r="L40" s="133" t="e">
        <f t="shared" si="3"/>
        <v>#DIV/0!</v>
      </c>
    </row>
    <row r="41" spans="2:12" ht="15.75" x14ac:dyDescent="0.25">
      <c r="B41" s="128">
        <f t="shared" si="0"/>
        <v>41879</v>
      </c>
      <c r="C41" s="508"/>
      <c r="D41" s="129"/>
      <c r="E41" s="130"/>
      <c r="F41" s="131" t="e">
        <f t="shared" si="1"/>
        <v>#DIV/0!</v>
      </c>
      <c r="G41" s="132"/>
      <c r="H41" s="131" t="e">
        <f t="shared" si="2"/>
        <v>#DIV/0!</v>
      </c>
      <c r="I41" s="508"/>
      <c r="J41" s="129"/>
      <c r="K41" s="129"/>
      <c r="L41" s="133" t="e">
        <f t="shared" si="3"/>
        <v>#DIV/0!</v>
      </c>
    </row>
    <row r="42" spans="2:12" ht="15.75" x14ac:dyDescent="0.25">
      <c r="B42" s="128">
        <f t="shared" si="0"/>
        <v>41910</v>
      </c>
      <c r="C42" s="508"/>
      <c r="D42" s="129"/>
      <c r="E42" s="130"/>
      <c r="F42" s="131" t="e">
        <f t="shared" si="1"/>
        <v>#DIV/0!</v>
      </c>
      <c r="G42" s="132"/>
      <c r="H42" s="131" t="e">
        <f t="shared" si="2"/>
        <v>#DIV/0!</v>
      </c>
      <c r="I42" s="508"/>
      <c r="J42" s="129"/>
      <c r="K42" s="129"/>
      <c r="L42" s="133" t="e">
        <f t="shared" si="3"/>
        <v>#DIV/0!</v>
      </c>
    </row>
    <row r="43" spans="2:12" ht="15.75" x14ac:dyDescent="0.25">
      <c r="B43" s="128">
        <f t="shared" si="0"/>
        <v>41940</v>
      </c>
      <c r="C43" s="508"/>
      <c r="D43" s="129"/>
      <c r="E43" s="130"/>
      <c r="F43" s="131" t="e">
        <f t="shared" si="1"/>
        <v>#DIV/0!</v>
      </c>
      <c r="G43" s="132"/>
      <c r="H43" s="131" t="e">
        <f t="shared" si="2"/>
        <v>#DIV/0!</v>
      </c>
      <c r="I43" s="508"/>
      <c r="J43" s="129"/>
      <c r="K43" s="129"/>
      <c r="L43" s="133" t="e">
        <f t="shared" si="3"/>
        <v>#DIV/0!</v>
      </c>
    </row>
    <row r="44" spans="2:12" ht="15.75" x14ac:dyDescent="0.25">
      <c r="B44" s="128">
        <f t="shared" si="0"/>
        <v>41971</v>
      </c>
      <c r="C44" s="508"/>
      <c r="D44" s="129"/>
      <c r="E44" s="130"/>
      <c r="F44" s="131" t="e">
        <f t="shared" si="1"/>
        <v>#DIV/0!</v>
      </c>
      <c r="G44" s="132"/>
      <c r="H44" s="131" t="e">
        <f t="shared" si="2"/>
        <v>#DIV/0!</v>
      </c>
      <c r="I44" s="508"/>
      <c r="J44" s="129"/>
      <c r="K44" s="129"/>
      <c r="L44" s="133" t="e">
        <f t="shared" si="3"/>
        <v>#DIV/0!</v>
      </c>
    </row>
    <row r="45" spans="2:12" ht="16.5" thickBot="1" x14ac:dyDescent="0.3">
      <c r="B45" s="134">
        <f t="shared" si="0"/>
        <v>42001</v>
      </c>
      <c r="C45" s="509"/>
      <c r="D45" s="135"/>
      <c r="E45" s="136"/>
      <c r="F45" s="137" t="e">
        <f t="shared" si="1"/>
        <v>#DIV/0!</v>
      </c>
      <c r="G45" s="138"/>
      <c r="H45" s="137" t="e">
        <f t="shared" si="2"/>
        <v>#DIV/0!</v>
      </c>
      <c r="I45" s="509"/>
      <c r="J45" s="135"/>
      <c r="K45" s="135"/>
      <c r="L45" s="139" t="e">
        <f t="shared" si="3"/>
        <v>#DIV/0!</v>
      </c>
    </row>
    <row r="46" spans="2:12" ht="15.75" x14ac:dyDescent="0.25">
      <c r="B46" s="115">
        <f t="shared" si="0"/>
        <v>42032</v>
      </c>
      <c r="C46" s="507"/>
      <c r="D46" s="116"/>
      <c r="E46" s="117"/>
      <c r="F46" s="118" t="e">
        <f t="shared" si="1"/>
        <v>#DIV/0!</v>
      </c>
      <c r="G46" s="119"/>
      <c r="H46" s="118" t="e">
        <f t="shared" si="2"/>
        <v>#DIV/0!</v>
      </c>
      <c r="I46" s="507"/>
      <c r="J46" s="116"/>
      <c r="K46" s="116"/>
      <c r="L46" s="120" t="e">
        <f t="shared" si="3"/>
        <v>#DIV/0!</v>
      </c>
    </row>
    <row r="47" spans="2:12" ht="15.75" x14ac:dyDescent="0.25">
      <c r="B47" s="128">
        <f t="shared" si="0"/>
        <v>42063</v>
      </c>
      <c r="C47" s="508"/>
      <c r="D47" s="129"/>
      <c r="E47" s="130"/>
      <c r="F47" s="131" t="e">
        <f t="shared" si="1"/>
        <v>#DIV/0!</v>
      </c>
      <c r="G47" s="132"/>
      <c r="H47" s="131" t="e">
        <f t="shared" si="2"/>
        <v>#DIV/0!</v>
      </c>
      <c r="I47" s="508"/>
      <c r="J47" s="129"/>
      <c r="K47" s="129"/>
      <c r="L47" s="133" t="e">
        <f t="shared" si="3"/>
        <v>#DIV/0!</v>
      </c>
    </row>
    <row r="48" spans="2:12" ht="15.75" x14ac:dyDescent="0.25">
      <c r="B48" s="128">
        <f t="shared" si="0"/>
        <v>42092</v>
      </c>
      <c r="C48" s="508"/>
      <c r="D48" s="129"/>
      <c r="E48" s="130"/>
      <c r="F48" s="131" t="e">
        <f t="shared" si="1"/>
        <v>#DIV/0!</v>
      </c>
      <c r="G48" s="132"/>
      <c r="H48" s="131" t="e">
        <f t="shared" si="2"/>
        <v>#DIV/0!</v>
      </c>
      <c r="I48" s="508"/>
      <c r="J48" s="129"/>
      <c r="K48" s="129"/>
      <c r="L48" s="133" t="e">
        <f t="shared" si="3"/>
        <v>#DIV/0!</v>
      </c>
    </row>
    <row r="49" spans="2:12" ht="15.75" x14ac:dyDescent="0.25">
      <c r="B49" s="128">
        <f t="shared" si="0"/>
        <v>42123</v>
      </c>
      <c r="C49" s="508"/>
      <c r="D49" s="129"/>
      <c r="E49" s="130"/>
      <c r="F49" s="131" t="e">
        <f t="shared" si="1"/>
        <v>#DIV/0!</v>
      </c>
      <c r="G49" s="132"/>
      <c r="H49" s="131" t="e">
        <f t="shared" si="2"/>
        <v>#DIV/0!</v>
      </c>
      <c r="I49" s="508"/>
      <c r="J49" s="129"/>
      <c r="K49" s="129"/>
      <c r="L49" s="133" t="e">
        <f t="shared" si="3"/>
        <v>#DIV/0!</v>
      </c>
    </row>
    <row r="50" spans="2:12" ht="15.75" x14ac:dyDescent="0.25">
      <c r="B50" s="128">
        <f t="shared" si="0"/>
        <v>42153</v>
      </c>
      <c r="C50" s="508"/>
      <c r="D50" s="129"/>
      <c r="E50" s="130"/>
      <c r="F50" s="131" t="e">
        <f t="shared" si="1"/>
        <v>#DIV/0!</v>
      </c>
      <c r="G50" s="132"/>
      <c r="H50" s="131" t="e">
        <f t="shared" si="2"/>
        <v>#DIV/0!</v>
      </c>
      <c r="I50" s="508"/>
      <c r="J50" s="129"/>
      <c r="K50" s="129"/>
      <c r="L50" s="133" t="e">
        <f t="shared" si="3"/>
        <v>#DIV/0!</v>
      </c>
    </row>
    <row r="51" spans="2:12" ht="15.75" x14ac:dyDescent="0.25">
      <c r="B51" s="128">
        <f t="shared" si="0"/>
        <v>42184</v>
      </c>
      <c r="C51" s="508"/>
      <c r="D51" s="129"/>
      <c r="E51" s="130"/>
      <c r="F51" s="131" t="e">
        <f t="shared" si="1"/>
        <v>#DIV/0!</v>
      </c>
      <c r="G51" s="132"/>
      <c r="H51" s="131" t="e">
        <f t="shared" si="2"/>
        <v>#DIV/0!</v>
      </c>
      <c r="I51" s="508"/>
      <c r="J51" s="129"/>
      <c r="K51" s="129"/>
      <c r="L51" s="133" t="e">
        <f t="shared" si="3"/>
        <v>#DIV/0!</v>
      </c>
    </row>
    <row r="52" spans="2:12" ht="15.75" x14ac:dyDescent="0.25">
      <c r="B52" s="128">
        <f t="shared" si="0"/>
        <v>42214</v>
      </c>
      <c r="C52" s="508"/>
      <c r="D52" s="129"/>
      <c r="E52" s="130"/>
      <c r="F52" s="131" t="e">
        <f t="shared" si="1"/>
        <v>#DIV/0!</v>
      </c>
      <c r="G52" s="132"/>
      <c r="H52" s="131" t="e">
        <f t="shared" si="2"/>
        <v>#DIV/0!</v>
      </c>
      <c r="I52" s="508"/>
      <c r="J52" s="129"/>
      <c r="K52" s="129"/>
      <c r="L52" s="133" t="e">
        <f t="shared" si="3"/>
        <v>#DIV/0!</v>
      </c>
    </row>
    <row r="53" spans="2:12" ht="15.75" x14ac:dyDescent="0.25">
      <c r="B53" s="128">
        <f t="shared" si="0"/>
        <v>42245</v>
      </c>
      <c r="C53" s="508"/>
      <c r="D53" s="129"/>
      <c r="E53" s="130"/>
      <c r="F53" s="131" t="e">
        <f t="shared" si="1"/>
        <v>#DIV/0!</v>
      </c>
      <c r="G53" s="132"/>
      <c r="H53" s="131" t="e">
        <f t="shared" si="2"/>
        <v>#DIV/0!</v>
      </c>
      <c r="I53" s="508"/>
      <c r="J53" s="129"/>
      <c r="K53" s="129"/>
      <c r="L53" s="133" t="e">
        <f t="shared" si="3"/>
        <v>#DIV/0!</v>
      </c>
    </row>
    <row r="54" spans="2:12" ht="15.75" x14ac:dyDescent="0.25">
      <c r="B54" s="128">
        <f t="shared" si="0"/>
        <v>42276</v>
      </c>
      <c r="C54" s="508"/>
      <c r="D54" s="129"/>
      <c r="E54" s="130"/>
      <c r="F54" s="131" t="e">
        <f t="shared" si="1"/>
        <v>#DIV/0!</v>
      </c>
      <c r="G54" s="132"/>
      <c r="H54" s="131" t="e">
        <f t="shared" si="2"/>
        <v>#DIV/0!</v>
      </c>
      <c r="I54" s="508"/>
      <c r="J54" s="129"/>
      <c r="K54" s="129"/>
      <c r="L54" s="133" t="e">
        <f t="shared" si="3"/>
        <v>#DIV/0!</v>
      </c>
    </row>
    <row r="55" spans="2:12" ht="15.75" x14ac:dyDescent="0.25">
      <c r="B55" s="128">
        <f t="shared" si="0"/>
        <v>42306</v>
      </c>
      <c r="C55" s="508"/>
      <c r="D55" s="129"/>
      <c r="E55" s="130"/>
      <c r="F55" s="131" t="e">
        <f t="shared" si="1"/>
        <v>#DIV/0!</v>
      </c>
      <c r="G55" s="132"/>
      <c r="H55" s="131" t="e">
        <f t="shared" si="2"/>
        <v>#DIV/0!</v>
      </c>
      <c r="I55" s="508"/>
      <c r="J55" s="129"/>
      <c r="K55" s="129"/>
      <c r="L55" s="133" t="e">
        <f t="shared" si="3"/>
        <v>#DIV/0!</v>
      </c>
    </row>
    <row r="56" spans="2:12" ht="15.75" x14ac:dyDescent="0.25">
      <c r="B56" s="128">
        <f t="shared" si="0"/>
        <v>42337</v>
      </c>
      <c r="C56" s="508"/>
      <c r="D56" s="129"/>
      <c r="E56" s="130"/>
      <c r="F56" s="131" t="e">
        <f t="shared" si="1"/>
        <v>#DIV/0!</v>
      </c>
      <c r="G56" s="132"/>
      <c r="H56" s="131" t="e">
        <f t="shared" si="2"/>
        <v>#DIV/0!</v>
      </c>
      <c r="I56" s="508"/>
      <c r="J56" s="129"/>
      <c r="K56" s="129"/>
      <c r="L56" s="133" t="e">
        <f t="shared" si="3"/>
        <v>#DIV/0!</v>
      </c>
    </row>
    <row r="57" spans="2:12" ht="16.5" thickBot="1" x14ac:dyDescent="0.3">
      <c r="B57" s="140">
        <f t="shared" si="0"/>
        <v>42367</v>
      </c>
      <c r="C57" s="510"/>
      <c r="D57" s="141"/>
      <c r="E57" s="142"/>
      <c r="F57" s="143" t="e">
        <f t="shared" si="1"/>
        <v>#DIV/0!</v>
      </c>
      <c r="G57" s="144"/>
      <c r="H57" s="143" t="e">
        <f t="shared" si="2"/>
        <v>#DIV/0!</v>
      </c>
      <c r="I57" s="509"/>
      <c r="J57" s="141"/>
      <c r="K57" s="141"/>
      <c r="L57" s="145" t="e">
        <f t="shared" si="3"/>
        <v>#DIV/0!</v>
      </c>
    </row>
    <row r="58" spans="2:12" ht="15.75" x14ac:dyDescent="0.25">
      <c r="B58" s="115">
        <f t="shared" si="0"/>
        <v>42398</v>
      </c>
      <c r="C58" s="507"/>
      <c r="D58" s="116"/>
      <c r="E58" s="117"/>
      <c r="F58" s="118" t="e">
        <f t="shared" si="1"/>
        <v>#DIV/0!</v>
      </c>
      <c r="G58" s="119"/>
      <c r="H58" s="118" t="e">
        <f t="shared" si="2"/>
        <v>#DIV/0!</v>
      </c>
      <c r="I58" s="507"/>
      <c r="J58" s="116"/>
      <c r="K58" s="116"/>
      <c r="L58" s="120" t="e">
        <f t="shared" si="3"/>
        <v>#DIV/0!</v>
      </c>
    </row>
    <row r="59" spans="2:12" ht="15.75" x14ac:dyDescent="0.25">
      <c r="B59" s="128">
        <f t="shared" si="0"/>
        <v>42429</v>
      </c>
      <c r="C59" s="508"/>
      <c r="D59" s="129"/>
      <c r="E59" s="130"/>
      <c r="F59" s="131" t="e">
        <f t="shared" si="1"/>
        <v>#DIV/0!</v>
      </c>
      <c r="G59" s="132"/>
      <c r="H59" s="131" t="e">
        <f t="shared" si="2"/>
        <v>#DIV/0!</v>
      </c>
      <c r="I59" s="508"/>
      <c r="J59" s="129"/>
      <c r="K59" s="129"/>
      <c r="L59" s="133" t="e">
        <f t="shared" si="3"/>
        <v>#DIV/0!</v>
      </c>
    </row>
    <row r="60" spans="2:12" ht="15.75" x14ac:dyDescent="0.25">
      <c r="B60" s="128">
        <f t="shared" si="0"/>
        <v>42459</v>
      </c>
      <c r="C60" s="508"/>
      <c r="D60" s="129"/>
      <c r="E60" s="130"/>
      <c r="F60" s="131" t="e">
        <f t="shared" si="1"/>
        <v>#DIV/0!</v>
      </c>
      <c r="G60" s="132"/>
      <c r="H60" s="131" t="e">
        <f t="shared" si="2"/>
        <v>#DIV/0!</v>
      </c>
      <c r="I60" s="508"/>
      <c r="J60" s="129"/>
      <c r="K60" s="129"/>
      <c r="L60" s="133" t="e">
        <f t="shared" si="3"/>
        <v>#DIV/0!</v>
      </c>
    </row>
    <row r="61" spans="2:12" ht="15.75" x14ac:dyDescent="0.25">
      <c r="B61" s="128">
        <f t="shared" si="0"/>
        <v>42490</v>
      </c>
      <c r="C61" s="508"/>
      <c r="D61" s="129"/>
      <c r="E61" s="130"/>
      <c r="F61" s="131" t="e">
        <f t="shared" si="1"/>
        <v>#DIV/0!</v>
      </c>
      <c r="G61" s="132"/>
      <c r="H61" s="131" t="e">
        <f t="shared" si="2"/>
        <v>#DIV/0!</v>
      </c>
      <c r="I61" s="508"/>
      <c r="J61" s="129"/>
      <c r="K61" s="129"/>
      <c r="L61" s="133" t="e">
        <f t="shared" si="3"/>
        <v>#DIV/0!</v>
      </c>
    </row>
    <row r="62" spans="2:12" ht="15.75" x14ac:dyDescent="0.25">
      <c r="B62" s="128">
        <f t="shared" si="0"/>
        <v>42520</v>
      </c>
      <c r="C62" s="508"/>
      <c r="D62" s="129"/>
      <c r="E62" s="130"/>
      <c r="F62" s="131" t="e">
        <f t="shared" si="1"/>
        <v>#DIV/0!</v>
      </c>
      <c r="G62" s="132"/>
      <c r="H62" s="131" t="e">
        <f t="shared" si="2"/>
        <v>#DIV/0!</v>
      </c>
      <c r="I62" s="508"/>
      <c r="J62" s="129"/>
      <c r="K62" s="129"/>
      <c r="L62" s="133" t="e">
        <f t="shared" si="3"/>
        <v>#DIV/0!</v>
      </c>
    </row>
    <row r="63" spans="2:12" ht="15.75" x14ac:dyDescent="0.25">
      <c r="B63" s="128">
        <f t="shared" si="0"/>
        <v>42551</v>
      </c>
      <c r="C63" s="508"/>
      <c r="D63" s="129"/>
      <c r="E63" s="130"/>
      <c r="F63" s="131" t="e">
        <f t="shared" si="1"/>
        <v>#DIV/0!</v>
      </c>
      <c r="G63" s="132"/>
      <c r="H63" s="131" t="e">
        <f t="shared" si="2"/>
        <v>#DIV/0!</v>
      </c>
      <c r="I63" s="508"/>
      <c r="J63" s="129"/>
      <c r="K63" s="129"/>
      <c r="L63" s="133" t="e">
        <f t="shared" si="3"/>
        <v>#DIV/0!</v>
      </c>
    </row>
    <row r="64" spans="2:12" ht="15.75" x14ac:dyDescent="0.25">
      <c r="B64" s="128">
        <f t="shared" si="0"/>
        <v>42581</v>
      </c>
      <c r="C64" s="508"/>
      <c r="D64" s="129"/>
      <c r="E64" s="130"/>
      <c r="F64" s="131" t="e">
        <f t="shared" si="1"/>
        <v>#DIV/0!</v>
      </c>
      <c r="G64" s="132"/>
      <c r="H64" s="131" t="e">
        <f t="shared" si="2"/>
        <v>#DIV/0!</v>
      </c>
      <c r="I64" s="508"/>
      <c r="J64" s="129"/>
      <c r="K64" s="129"/>
      <c r="L64" s="133" t="e">
        <f t="shared" si="3"/>
        <v>#DIV/0!</v>
      </c>
    </row>
    <row r="65" spans="2:12" ht="15.75" x14ac:dyDescent="0.25">
      <c r="B65" s="128">
        <f t="shared" si="0"/>
        <v>42612</v>
      </c>
      <c r="C65" s="508"/>
      <c r="D65" s="129"/>
      <c r="E65" s="130"/>
      <c r="F65" s="131" t="e">
        <f t="shared" si="1"/>
        <v>#DIV/0!</v>
      </c>
      <c r="G65" s="132"/>
      <c r="H65" s="131" t="e">
        <f t="shared" si="2"/>
        <v>#DIV/0!</v>
      </c>
      <c r="I65" s="508"/>
      <c r="J65" s="129"/>
      <c r="K65" s="129"/>
      <c r="L65" s="133" t="e">
        <f t="shared" si="3"/>
        <v>#DIV/0!</v>
      </c>
    </row>
    <row r="66" spans="2:12" ht="15.75" x14ac:dyDescent="0.25">
      <c r="B66" s="128">
        <f t="shared" si="0"/>
        <v>42643</v>
      </c>
      <c r="C66" s="508"/>
      <c r="D66" s="129"/>
      <c r="E66" s="130"/>
      <c r="F66" s="131" t="e">
        <f t="shared" si="1"/>
        <v>#DIV/0!</v>
      </c>
      <c r="G66" s="132"/>
      <c r="H66" s="131" t="e">
        <f t="shared" si="2"/>
        <v>#DIV/0!</v>
      </c>
      <c r="I66" s="508"/>
      <c r="J66" s="129"/>
      <c r="K66" s="129"/>
      <c r="L66" s="133" t="e">
        <f t="shared" si="3"/>
        <v>#DIV/0!</v>
      </c>
    </row>
    <row r="67" spans="2:12" ht="15.75" x14ac:dyDescent="0.25">
      <c r="B67" s="128">
        <f t="shared" si="0"/>
        <v>42673</v>
      </c>
      <c r="C67" s="508"/>
      <c r="D67" s="129"/>
      <c r="E67" s="130"/>
      <c r="F67" s="131" t="e">
        <f t="shared" si="1"/>
        <v>#DIV/0!</v>
      </c>
      <c r="G67" s="132"/>
      <c r="H67" s="131" t="e">
        <f t="shared" si="2"/>
        <v>#DIV/0!</v>
      </c>
      <c r="I67" s="508"/>
      <c r="J67" s="129"/>
      <c r="K67" s="129"/>
      <c r="L67" s="133" t="e">
        <f t="shared" si="3"/>
        <v>#DIV/0!</v>
      </c>
    </row>
    <row r="68" spans="2:12" ht="15.75" x14ac:dyDescent="0.25">
      <c r="B68" s="128">
        <f>EDATE(B69,-1)</f>
        <v>42704</v>
      </c>
      <c r="C68" s="508"/>
      <c r="D68" s="129"/>
      <c r="E68" s="130"/>
      <c r="F68" s="131" t="e">
        <f t="shared" si="1"/>
        <v>#DIV/0!</v>
      </c>
      <c r="G68" s="132"/>
      <c r="H68" s="131" t="e">
        <f t="shared" si="2"/>
        <v>#DIV/0!</v>
      </c>
      <c r="I68" s="508"/>
      <c r="J68" s="129"/>
      <c r="K68" s="129"/>
      <c r="L68" s="133" t="e">
        <f t="shared" si="3"/>
        <v>#DIV/0!</v>
      </c>
    </row>
    <row r="69" spans="2:12" ht="16.5" thickBot="1" x14ac:dyDescent="0.3">
      <c r="B69" s="140">
        <f>'I Data'!F10</f>
        <v>42735</v>
      </c>
      <c r="C69" s="510"/>
      <c r="D69" s="141"/>
      <c r="E69" s="142"/>
      <c r="F69" s="143" t="e">
        <f t="shared" si="1"/>
        <v>#DIV/0!</v>
      </c>
      <c r="G69" s="144"/>
      <c r="H69" s="143" t="e">
        <f t="shared" si="2"/>
        <v>#DIV/0!</v>
      </c>
      <c r="I69" s="510"/>
      <c r="J69" s="141"/>
      <c r="K69" s="141"/>
      <c r="L69" s="145" t="e">
        <f t="shared" si="3"/>
        <v>#DIV/0!</v>
      </c>
    </row>
    <row r="70" spans="2:12" x14ac:dyDescent="0.25">
      <c r="B70" s="80" t="s">
        <v>33</v>
      </c>
    </row>
    <row r="71" spans="2:12" x14ac:dyDescent="0.25">
      <c r="B71" s="80" t="s">
        <v>47</v>
      </c>
    </row>
  </sheetData>
  <sheetProtection algorithmName="SHA-512" hashValue="AT3m0HwifDC/qZcKBA2KGTzZSR6i8kXg7E56rfCIdDDKg4QnYjIIIFI+o/M5s8IWoKD/DbbiQYpq5pZi3lQcaw==" saltValue="pjB3vF03IfUvVAq9221LPQ==" spinCount="100000" sheet="1" objects="1" scenarios="1" formatColumns="0" formatRows="0"/>
  <mergeCells count="16">
    <mergeCell ref="B23:C23"/>
    <mergeCell ref="B18:C18"/>
    <mergeCell ref="B19:C19"/>
    <mergeCell ref="B20:C20"/>
    <mergeCell ref="B21:C21"/>
    <mergeCell ref="B22:C22"/>
    <mergeCell ref="C58:C69"/>
    <mergeCell ref="I58:I69"/>
    <mergeCell ref="B24:C24"/>
    <mergeCell ref="B25:C25"/>
    <mergeCell ref="B27:C27"/>
    <mergeCell ref="C34:C45"/>
    <mergeCell ref="I34:I45"/>
    <mergeCell ref="C46:C57"/>
    <mergeCell ref="I46:I57"/>
    <mergeCell ref="B26:C26"/>
  </mergeCells>
  <pageMargins left="0.7" right="0.7" top="0.75" bottom="0.75" header="0.3" footer="0.3"/>
  <pageSetup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11"/>
  <sheetViews>
    <sheetView topLeftCell="A28" zoomScale="80" zoomScaleNormal="80" workbookViewId="0">
      <selection activeCell="B54" sqref="B54"/>
    </sheetView>
  </sheetViews>
  <sheetFormatPr defaultColWidth="9" defaultRowHeight="15" x14ac:dyDescent="0.25"/>
  <cols>
    <col min="1" max="1" width="9" style="19"/>
    <col min="2" max="2" width="104.42578125" style="19" customWidth="1"/>
    <col min="3" max="4" width="20.7109375" style="19" customWidth="1"/>
    <col min="5" max="5" width="14" style="19" customWidth="1"/>
    <col min="6" max="7" width="16.5703125" style="19" customWidth="1"/>
    <col min="8" max="8" width="23" style="19" customWidth="1"/>
    <col min="9" max="9" width="61" style="19" customWidth="1"/>
    <col min="10" max="14" width="20.7109375" style="19" customWidth="1"/>
    <col min="15" max="16384" width="9" style="19"/>
  </cols>
  <sheetData>
    <row r="1" spans="2:14" ht="26.25" x14ac:dyDescent="0.25">
      <c r="B1" s="2" t="s">
        <v>354</v>
      </c>
    </row>
    <row r="2" spans="2:14" ht="26.25" x14ac:dyDescent="0.25">
      <c r="B2" s="2" t="s">
        <v>280</v>
      </c>
    </row>
    <row r="3" spans="2:14" x14ac:dyDescent="0.25">
      <c r="B3" s="320" t="s">
        <v>67</v>
      </c>
      <c r="C3" s="334" t="str">
        <f>'I Data'!D6</f>
        <v>ABC Co</v>
      </c>
    </row>
    <row r="4" spans="2:14" x14ac:dyDescent="0.25">
      <c r="B4" s="320" t="s">
        <v>338</v>
      </c>
      <c r="C4" s="334" t="str">
        <f>'I Data'!D7</f>
        <v>PPO</v>
      </c>
    </row>
    <row r="5" spans="2:14" ht="26.25" x14ac:dyDescent="0.25">
      <c r="B5" s="320" t="s">
        <v>68</v>
      </c>
      <c r="C5" s="334" t="str">
        <f>'I Data'!D8</f>
        <v>Individual</v>
      </c>
      <c r="D5" s="2"/>
      <c r="E5" s="2"/>
      <c r="F5" s="2"/>
      <c r="G5" s="2"/>
      <c r="H5" s="447"/>
      <c r="I5" s="2"/>
      <c r="J5" s="2"/>
      <c r="K5" s="2"/>
      <c r="L5" s="2"/>
      <c r="M5" s="2"/>
      <c r="N5" s="2"/>
    </row>
    <row r="6" spans="2:14" ht="22.5" customHeight="1" x14ac:dyDescent="0.25">
      <c r="B6" s="320" t="s">
        <v>69</v>
      </c>
      <c r="C6" s="335">
        <f>'I Data'!D9</f>
        <v>43101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x14ac:dyDescent="0.25">
      <c r="D7" s="26"/>
    </row>
    <row r="8" spans="2:14" ht="19.5" customHeight="1" x14ac:dyDescent="0.4">
      <c r="B8" s="18" t="s">
        <v>225</v>
      </c>
      <c r="C8" s="68"/>
      <c r="D8" s="147"/>
    </row>
    <row r="9" spans="2:14" ht="19.5" customHeight="1" thickBot="1" x14ac:dyDescent="0.45">
      <c r="B9" s="344"/>
      <c r="C9" s="68"/>
      <c r="D9" s="147"/>
    </row>
    <row r="10" spans="2:14" ht="31.5" x14ac:dyDescent="0.25">
      <c r="B10" s="352" t="s">
        <v>363</v>
      </c>
      <c r="C10" s="360" t="s">
        <v>318</v>
      </c>
      <c r="D10" s="361" t="s">
        <v>319</v>
      </c>
      <c r="E10"/>
      <c r="N10"/>
    </row>
    <row r="11" spans="2:14" ht="19.5" customHeight="1" x14ac:dyDescent="0.25">
      <c r="B11" s="353" t="s">
        <v>320</v>
      </c>
      <c r="C11" s="362">
        <f>'I Data'!M37</f>
        <v>0</v>
      </c>
      <c r="D11" s="363">
        <f>'I.b. Manual Data'!M10</f>
        <v>0</v>
      </c>
      <c r="E11" s="26" t="s">
        <v>376</v>
      </c>
      <c r="N11"/>
    </row>
    <row r="12" spans="2:14" ht="19.5" customHeight="1" x14ac:dyDescent="0.25">
      <c r="B12" s="354" t="s">
        <v>321</v>
      </c>
      <c r="C12" s="364">
        <f>'I Data'!G54</f>
        <v>1</v>
      </c>
      <c r="D12" s="365">
        <f>'I.b. Manual Data'!G27</f>
        <v>1</v>
      </c>
      <c r="N12"/>
    </row>
    <row r="13" spans="2:14" ht="19.5" customHeight="1" x14ac:dyDescent="0.25">
      <c r="B13" s="354" t="s">
        <v>322</v>
      </c>
      <c r="C13" s="362">
        <f>C11*C12</f>
        <v>0</v>
      </c>
      <c r="D13" s="363">
        <f>D11*D12</f>
        <v>0</v>
      </c>
      <c r="E13"/>
      <c r="I13" s="415" t="s">
        <v>375</v>
      </c>
      <c r="J13" s="416"/>
      <c r="K13" s="416"/>
      <c r="L13" s="416"/>
      <c r="M13" s="416"/>
    </row>
    <row r="14" spans="2:14" ht="19.5" customHeight="1" x14ac:dyDescent="0.25">
      <c r="B14" s="355" t="s">
        <v>53</v>
      </c>
      <c r="C14" s="366"/>
      <c r="D14" s="367"/>
      <c r="E14"/>
      <c r="I14" s="416"/>
      <c r="J14" s="416"/>
      <c r="K14" s="416"/>
      <c r="L14" s="416"/>
      <c r="M14" s="416"/>
    </row>
    <row r="15" spans="2:14" ht="19.5" customHeight="1" x14ac:dyDescent="0.25">
      <c r="B15" s="354" t="s">
        <v>323</v>
      </c>
      <c r="C15" s="387"/>
      <c r="D15" s="388"/>
      <c r="E15" s="19" t="s">
        <v>377</v>
      </c>
      <c r="I15" s="417" t="s">
        <v>365</v>
      </c>
      <c r="J15" s="418"/>
      <c r="K15" s="419">
        <f>C11*C23+D11*D23</f>
        <v>0</v>
      </c>
      <c r="L15" s="420" t="s">
        <v>332</v>
      </c>
      <c r="M15" s="421"/>
    </row>
    <row r="16" spans="2:14" ht="19.5" customHeight="1" x14ac:dyDescent="0.25">
      <c r="B16" s="354" t="s">
        <v>324</v>
      </c>
      <c r="C16" s="368">
        <f>PRODUCT(C17:C20)</f>
        <v>0</v>
      </c>
      <c r="D16" s="369">
        <f>PRODUCT(D17:D20)</f>
        <v>0</v>
      </c>
      <c r="I16" s="422" t="s">
        <v>372</v>
      </c>
      <c r="J16" s="423"/>
      <c r="K16" s="424">
        <f>'I Data'!B36*'II Rate Development &amp; Change'!C23+'I.b. Manual Data'!B9*'II Rate Development &amp; Change'!D23</f>
        <v>0</v>
      </c>
      <c r="L16" s="421"/>
      <c r="M16" s="421"/>
    </row>
    <row r="17" spans="2:19" ht="19.5" customHeight="1" x14ac:dyDescent="0.25">
      <c r="B17" s="354" t="s">
        <v>325</v>
      </c>
      <c r="C17" s="387"/>
      <c r="D17" s="388"/>
      <c r="E17" s="19" t="s">
        <v>377</v>
      </c>
      <c r="I17" s="425" t="s">
        <v>331</v>
      </c>
      <c r="J17" s="426"/>
      <c r="K17" s="427">
        <f>'I Data'!M38*'II Rate Development &amp; Change'!C23+'I.b. Manual Data'!M11*'II Rate Development &amp; Change'!D23</f>
        <v>0</v>
      </c>
      <c r="L17" s="421"/>
      <c r="M17" s="421"/>
    </row>
    <row r="18" spans="2:19" ht="19.5" customHeight="1" x14ac:dyDescent="0.25">
      <c r="B18" s="354" t="s">
        <v>326</v>
      </c>
      <c r="C18" s="387"/>
      <c r="D18" s="388"/>
      <c r="E18" s="19" t="s">
        <v>377</v>
      </c>
    </row>
    <row r="19" spans="2:19" ht="19.5" customHeight="1" x14ac:dyDescent="0.25">
      <c r="B19" s="354" t="s">
        <v>327</v>
      </c>
      <c r="C19" s="387"/>
      <c r="D19" s="388"/>
      <c r="E19" s="19" t="s">
        <v>377</v>
      </c>
    </row>
    <row r="20" spans="2:19" ht="19.5" customHeight="1" x14ac:dyDescent="0.25">
      <c r="B20" s="354" t="s">
        <v>37</v>
      </c>
      <c r="C20" s="387"/>
      <c r="D20" s="388"/>
      <c r="E20" s="19" t="s">
        <v>377</v>
      </c>
    </row>
    <row r="21" spans="2:19" ht="19.5" customHeight="1" x14ac:dyDescent="0.25">
      <c r="B21" s="354"/>
      <c r="C21" s="389"/>
      <c r="D21" s="390"/>
      <c r="E21"/>
    </row>
    <row r="22" spans="2:19" ht="19.5" customHeight="1" x14ac:dyDescent="0.25">
      <c r="B22" s="353" t="s">
        <v>328</v>
      </c>
      <c r="C22" s="391">
        <f>C13*C15*C16</f>
        <v>0</v>
      </c>
      <c r="D22" s="392">
        <f>D13*D15*D16</f>
        <v>0</v>
      </c>
      <c r="E22"/>
    </row>
    <row r="23" spans="2:19" ht="19.5" customHeight="1" x14ac:dyDescent="0.25">
      <c r="B23" s="354" t="s">
        <v>329</v>
      </c>
      <c r="C23" s="449">
        <v>0</v>
      </c>
      <c r="D23" s="450">
        <v>1</v>
      </c>
      <c r="E23" s="19" t="s">
        <v>333</v>
      </c>
    </row>
    <row r="24" spans="2:19" ht="19.5" customHeight="1" thickBot="1" x14ac:dyDescent="0.3">
      <c r="B24" s="356" t="s">
        <v>330</v>
      </c>
      <c r="C24" s="393"/>
      <c r="D24" s="394">
        <f>(C22*C23)+(D22*D23)</f>
        <v>0</v>
      </c>
      <c r="E24" s="325" t="s">
        <v>362</v>
      </c>
    </row>
    <row r="25" spans="2:19" ht="19.5" customHeight="1" thickBot="1" x14ac:dyDescent="0.3">
      <c r="B25" s="357" t="s">
        <v>364</v>
      </c>
      <c r="C25" s="326"/>
      <c r="D25" s="325"/>
      <c r="E25" s="325"/>
    </row>
    <row r="26" spans="2:19" ht="21" customHeight="1" x14ac:dyDescent="0.25">
      <c r="B26" s="180" t="s">
        <v>296</v>
      </c>
      <c r="C26" s="345">
        <f>D24</f>
        <v>0</v>
      </c>
      <c r="D26" s="414" t="s">
        <v>374</v>
      </c>
      <c r="E26" s="251"/>
      <c r="F26" s="251"/>
      <c r="G26" s="251"/>
      <c r="I26" s="18" t="s">
        <v>283</v>
      </c>
    </row>
    <row r="27" spans="2:19" ht="16.5" thickBot="1" x14ac:dyDescent="0.3">
      <c r="B27" s="180" t="s">
        <v>297</v>
      </c>
      <c r="C27" s="346">
        <f>Total_Single_Risk_Pool</f>
        <v>0</v>
      </c>
      <c r="D27" s="26" t="s">
        <v>295</v>
      </c>
      <c r="I27" s="149"/>
      <c r="J27" s="149"/>
      <c r="K27" s="149"/>
      <c r="L27" s="149"/>
      <c r="M27" s="149"/>
      <c r="N27" s="149"/>
    </row>
    <row r="28" spans="2:19" ht="16.5" thickBot="1" x14ac:dyDescent="0.3">
      <c r="B28" s="180" t="s">
        <v>270</v>
      </c>
      <c r="C28" s="347"/>
      <c r="D28" s="26" t="s">
        <v>210</v>
      </c>
      <c r="I28" s="336" t="s">
        <v>347</v>
      </c>
      <c r="J28" s="337">
        <v>43101</v>
      </c>
      <c r="K28" s="338">
        <v>43191</v>
      </c>
      <c r="L28" s="338">
        <v>43282</v>
      </c>
      <c r="M28" s="339">
        <v>43374</v>
      </c>
      <c r="N28" s="343" t="s">
        <v>284</v>
      </c>
    </row>
    <row r="29" spans="2:19" ht="15.75" x14ac:dyDescent="0.25">
      <c r="B29" s="180" t="s">
        <v>192</v>
      </c>
      <c r="C29" s="350">
        <f>IF(C27=0, C26*C28, C27*C28)</f>
        <v>0</v>
      </c>
      <c r="D29" s="156"/>
      <c r="I29" s="187" t="s">
        <v>285</v>
      </c>
      <c r="J29" s="399"/>
      <c r="K29" s="151"/>
      <c r="L29" s="151"/>
      <c r="M29" s="405"/>
      <c r="N29" s="408">
        <f>SUM(J29:M29)</f>
        <v>0</v>
      </c>
    </row>
    <row r="30" spans="2:19" ht="15.75" x14ac:dyDescent="0.25">
      <c r="B30" s="358" t="s">
        <v>52</v>
      </c>
      <c r="C30" s="348"/>
      <c r="I30" s="327" t="s">
        <v>348</v>
      </c>
      <c r="J30" s="396">
        <f>$C$26</f>
        <v>0</v>
      </c>
      <c r="K30" s="403">
        <f>$C$26</f>
        <v>0</v>
      </c>
      <c r="L30" s="403">
        <f>$C$26</f>
        <v>0</v>
      </c>
      <c r="M30" s="403">
        <f>$C$26</f>
        <v>0</v>
      </c>
      <c r="N30" s="407">
        <f>$C$26</f>
        <v>0</v>
      </c>
    </row>
    <row r="31" spans="2:19" ht="15.75" x14ac:dyDescent="0.25">
      <c r="B31" s="180" t="s">
        <v>355</v>
      </c>
      <c r="C31" s="349"/>
      <c r="I31" s="11" t="s">
        <v>286</v>
      </c>
      <c r="J31" s="400">
        <v>0</v>
      </c>
      <c r="K31" s="404">
        <v>3</v>
      </c>
      <c r="L31" s="395">
        <v>6</v>
      </c>
      <c r="M31" s="400">
        <v>9</v>
      </c>
      <c r="N31" s="153"/>
    </row>
    <row r="32" spans="2:19" ht="15.75" x14ac:dyDescent="0.25">
      <c r="B32" s="180" t="s">
        <v>268</v>
      </c>
      <c r="C32" s="349"/>
      <c r="I32" s="11" t="s">
        <v>287</v>
      </c>
      <c r="J32" s="448">
        <f>'I Data'!G52*'II Rate Development &amp; Change'!C23+'I.b. Manual Data'!G25*'II Rate Development &amp; Change'!D23</f>
        <v>0</v>
      </c>
      <c r="K32" s="154">
        <f>J32</f>
        <v>0</v>
      </c>
      <c r="L32" s="154">
        <f t="shared" ref="L32:M32" si="0">K32</f>
        <v>0</v>
      </c>
      <c r="M32" s="340">
        <f t="shared" si="0"/>
        <v>0</v>
      </c>
      <c r="N32" s="153"/>
      <c r="O32" s="434"/>
      <c r="P32" s="52"/>
      <c r="Q32" s="52"/>
      <c r="R32" s="52"/>
      <c r="S32" s="52"/>
    </row>
    <row r="33" spans="2:14" ht="15.75" x14ac:dyDescent="0.25">
      <c r="B33" s="180"/>
      <c r="C33" s="348"/>
      <c r="D33" s="26"/>
      <c r="I33" s="11" t="s">
        <v>288</v>
      </c>
      <c r="J33" s="401">
        <f>J30*(1+J32)^(J31/12)</f>
        <v>0</v>
      </c>
      <c r="K33" s="397">
        <f>K30*(1+K32)^(K31/12)</f>
        <v>0</v>
      </c>
      <c r="L33" s="397">
        <f>L30*(1+L32)^(L31/12)</f>
        <v>0</v>
      </c>
      <c r="M33" s="398">
        <f>M30*(1+M32)^(M31/12)</f>
        <v>0</v>
      </c>
      <c r="N33" s="32">
        <f>IF(N29=0,0,SUMPRODUCT(J33:M33,J29:M29)/N29)</f>
        <v>0</v>
      </c>
    </row>
    <row r="34" spans="2:14" ht="15.75" x14ac:dyDescent="0.25">
      <c r="B34" s="180" t="s">
        <v>193</v>
      </c>
      <c r="C34" s="350">
        <f>C29-C31+C32</f>
        <v>0</v>
      </c>
      <c r="D34" s="26"/>
      <c r="I34" s="341" t="s">
        <v>349</v>
      </c>
      <c r="J34" s="409">
        <f>(1+J32)^(J31/12)</f>
        <v>1</v>
      </c>
      <c r="K34" s="410">
        <f>(1+K32)^(K31/12)</f>
        <v>1</v>
      </c>
      <c r="L34" s="410">
        <f>(1+L32)^(L31/12)</f>
        <v>1</v>
      </c>
      <c r="M34" s="411">
        <f>(1+M32)^(M31/12)</f>
        <v>1</v>
      </c>
      <c r="N34" s="412">
        <f>IF(N29=0,0,SUMPRODUCT(J29:M29,J34:M34)/N29)</f>
        <v>0</v>
      </c>
    </row>
    <row r="35" spans="2:14" ht="16.5" thickBot="1" x14ac:dyDescent="0.3">
      <c r="B35" s="359"/>
      <c r="C35" s="348"/>
      <c r="D35" s="26"/>
      <c r="I35" s="155" t="s">
        <v>350</v>
      </c>
      <c r="J35" s="402" t="e">
        <f>J34/$N$34</f>
        <v>#DIV/0!</v>
      </c>
      <c r="K35" s="342" t="e">
        <f>K34/$N$34</f>
        <v>#DIV/0!</v>
      </c>
      <c r="L35" s="342" t="e">
        <f>L34/$N$34</f>
        <v>#DIV/0!</v>
      </c>
      <c r="M35" s="406" t="e">
        <f>M34/$N$34</f>
        <v>#DIV/0!</v>
      </c>
      <c r="N35" s="213"/>
    </row>
    <row r="36" spans="2:14" ht="15.75" x14ac:dyDescent="0.25">
      <c r="B36" s="180" t="s">
        <v>217</v>
      </c>
      <c r="C36" s="350" t="e">
        <f>C34/C28</f>
        <v>#DIV/0!</v>
      </c>
      <c r="D36" s="26" t="s">
        <v>221</v>
      </c>
    </row>
    <row r="37" spans="2:14" ht="15.75" x14ac:dyDescent="0.25">
      <c r="B37" s="359"/>
      <c r="C37" s="348"/>
      <c r="D37" s="26"/>
    </row>
    <row r="38" spans="2:14" ht="15.75" x14ac:dyDescent="0.25">
      <c r="B38" s="180" t="s">
        <v>314</v>
      </c>
      <c r="C38" s="349"/>
      <c r="D38" s="26"/>
    </row>
    <row r="39" spans="2:14" ht="15.75" x14ac:dyDescent="0.25">
      <c r="B39" s="180"/>
      <c r="C39" s="348"/>
    </row>
    <row r="40" spans="2:14" ht="15.75" x14ac:dyDescent="0.25">
      <c r="B40" s="180" t="s">
        <v>199</v>
      </c>
      <c r="C40" s="350">
        <f>C34+(C38*C28)</f>
        <v>0</v>
      </c>
      <c r="D40" s="157"/>
    </row>
    <row r="41" spans="2:14" ht="15.75" x14ac:dyDescent="0.25">
      <c r="B41" s="180"/>
      <c r="C41" s="385"/>
      <c r="D41" s="26"/>
    </row>
    <row r="42" spans="2:14" ht="15.75" x14ac:dyDescent="0.25">
      <c r="B42" s="180" t="s">
        <v>194</v>
      </c>
      <c r="C42" s="350" t="e">
        <f>C36+C38</f>
        <v>#DIV/0!</v>
      </c>
      <c r="D42" s="26"/>
    </row>
    <row r="43" spans="2:14" ht="16.5" thickBot="1" x14ac:dyDescent="0.3">
      <c r="B43" s="213"/>
      <c r="C43" s="351"/>
      <c r="D43" s="26"/>
    </row>
    <row r="44" spans="2:14" x14ac:dyDescent="0.25">
      <c r="E44" s="52"/>
      <c r="F44" s="52"/>
      <c r="G44" s="52"/>
    </row>
    <row r="45" spans="2:14" x14ac:dyDescent="0.25">
      <c r="D45" s="26"/>
    </row>
    <row r="46" spans="2:14" ht="26.25" x14ac:dyDescent="0.4">
      <c r="B46" s="18" t="s">
        <v>226</v>
      </c>
      <c r="C46" s="68"/>
      <c r="D46" s="158"/>
      <c r="I46" s="18" t="s">
        <v>227</v>
      </c>
      <c r="J46" s="18"/>
      <c r="K46" s="68"/>
    </row>
    <row r="47" spans="2:14" ht="27" thickBot="1" x14ac:dyDescent="0.45">
      <c r="B47" s="319"/>
      <c r="C47" s="319"/>
      <c r="D47" s="26"/>
      <c r="I47" s="18"/>
      <c r="J47" s="18"/>
      <c r="K47" s="68"/>
    </row>
    <row r="48" spans="2:14" ht="16.5" thickBot="1" x14ac:dyDescent="0.3">
      <c r="B48" s="25" t="s">
        <v>219</v>
      </c>
      <c r="C48" s="159"/>
      <c r="I48" s="160" t="s">
        <v>228</v>
      </c>
      <c r="J48" s="161">
        <v>2017</v>
      </c>
      <c r="K48" s="162">
        <v>2018</v>
      </c>
    </row>
    <row r="49" spans="2:11" ht="15.75" x14ac:dyDescent="0.25">
      <c r="B49" s="11" t="s">
        <v>38</v>
      </c>
      <c r="C49" s="163" t="e">
        <f>'III Plan Rates'!R15</f>
        <v>#DIV/0!</v>
      </c>
      <c r="I49" s="164" t="s">
        <v>229</v>
      </c>
      <c r="J49" s="165"/>
      <c r="K49" s="166"/>
    </row>
    <row r="50" spans="2:11" ht="26.25" x14ac:dyDescent="0.4">
      <c r="B50" s="31" t="s">
        <v>39</v>
      </c>
      <c r="C50" s="167"/>
      <c r="D50" s="68"/>
      <c r="I50" s="164" t="s">
        <v>230</v>
      </c>
      <c r="J50" s="168"/>
      <c r="K50" s="169"/>
    </row>
    <row r="51" spans="2:11" ht="15.75" x14ac:dyDescent="0.25">
      <c r="B51" s="31" t="s">
        <v>185</v>
      </c>
      <c r="C51" s="167"/>
      <c r="I51" s="164" t="s">
        <v>231</v>
      </c>
      <c r="J51" s="168"/>
      <c r="K51" s="169"/>
    </row>
    <row r="52" spans="2:11" ht="15.75" x14ac:dyDescent="0.25">
      <c r="B52" s="31" t="s">
        <v>195</v>
      </c>
      <c r="C52" s="167"/>
      <c r="I52" s="164" t="s">
        <v>264</v>
      </c>
      <c r="J52" s="168"/>
      <c r="K52" s="169"/>
    </row>
    <row r="53" spans="2:11" ht="15.75" x14ac:dyDescent="0.25">
      <c r="B53" s="11" t="s">
        <v>40</v>
      </c>
      <c r="C53" s="163" t="e">
        <f>'III Plan Rates'!S15</f>
        <v>#DIV/0!</v>
      </c>
      <c r="I53" s="164" t="s">
        <v>232</v>
      </c>
      <c r="J53" s="168"/>
      <c r="K53" s="169"/>
    </row>
    <row r="54" spans="2:11" ht="15.75" x14ac:dyDescent="0.25">
      <c r="B54" s="538" t="s">
        <v>294</v>
      </c>
      <c r="C54" s="167"/>
      <c r="H54" s="52"/>
      <c r="I54" s="164"/>
      <c r="J54" s="170"/>
      <c r="K54" s="171"/>
    </row>
    <row r="55" spans="2:11" ht="15.75" x14ac:dyDescent="0.25">
      <c r="B55" s="11" t="s">
        <v>41</v>
      </c>
      <c r="C55" s="167"/>
      <c r="I55" s="164" t="s">
        <v>212</v>
      </c>
      <c r="J55" s="172"/>
      <c r="K55" s="491" t="e">
        <f>C42</f>
        <v>#DIV/0!</v>
      </c>
    </row>
    <row r="56" spans="2:11" ht="15.75" x14ac:dyDescent="0.25">
      <c r="B56" s="11" t="s">
        <v>198</v>
      </c>
      <c r="C56" s="167"/>
      <c r="I56" s="164"/>
      <c r="J56" s="170"/>
      <c r="K56" s="171"/>
    </row>
    <row r="57" spans="2:11" ht="30" x14ac:dyDescent="0.25">
      <c r="B57" s="11" t="s">
        <v>346</v>
      </c>
      <c r="C57" s="167"/>
      <c r="I57" s="173" t="s">
        <v>197</v>
      </c>
      <c r="J57" s="32" t="e">
        <f>J55/PRODUCT(J49:J53)</f>
        <v>#DIV/0!</v>
      </c>
      <c r="K57" s="32" t="e">
        <f>K55/PRODUCT(K49:K53)</f>
        <v>#DIV/0!</v>
      </c>
    </row>
    <row r="58" spans="2:11" ht="22.5" customHeight="1" thickBot="1" x14ac:dyDescent="0.3">
      <c r="B58" s="11"/>
      <c r="C58" s="174"/>
      <c r="I58" s="175"/>
      <c r="J58" s="176"/>
      <c r="K58" s="177"/>
    </row>
    <row r="59" spans="2:11" ht="15.75" x14ac:dyDescent="0.25">
      <c r="B59" s="11" t="s">
        <v>373</v>
      </c>
      <c r="C59" s="163" t="e">
        <f>'III Plan Rates'!T15</f>
        <v>#DIV/0!</v>
      </c>
    </row>
    <row r="60" spans="2:11" ht="17.25" customHeight="1" x14ac:dyDescent="0.25">
      <c r="B60" s="11"/>
      <c r="C60" s="178"/>
    </row>
    <row r="61" spans="2:11" ht="16.5" customHeight="1" x14ac:dyDescent="0.25">
      <c r="B61" s="11" t="s">
        <v>196</v>
      </c>
      <c r="C61" s="163" t="e">
        <f>C49+C53+C59</f>
        <v>#DIV/0!</v>
      </c>
    </row>
    <row r="62" spans="2:11" ht="15.75" x14ac:dyDescent="0.25">
      <c r="B62" s="11"/>
      <c r="C62" s="179"/>
    </row>
    <row r="63" spans="2:11" ht="15.75" x14ac:dyDescent="0.25">
      <c r="B63" s="180" t="s">
        <v>204</v>
      </c>
      <c r="C63" s="32" t="e">
        <f>(C40)/(1-C61)</f>
        <v>#DIV/0!</v>
      </c>
      <c r="D63" s="328" t="s">
        <v>211</v>
      </c>
    </row>
    <row r="64" spans="2:11" ht="16.5" thickBot="1" x14ac:dyDescent="0.3">
      <c r="B64" s="155"/>
      <c r="C64" s="181"/>
    </row>
    <row r="66" spans="2:14" ht="16.5" customHeight="1" x14ac:dyDescent="0.25">
      <c r="E66" s="52"/>
      <c r="F66" s="52"/>
      <c r="G66" s="52"/>
    </row>
    <row r="67" spans="2:14" ht="16.5" customHeight="1" x14ac:dyDescent="0.25">
      <c r="B67" s="18" t="s">
        <v>315</v>
      </c>
      <c r="C67" s="52"/>
      <c r="I67" s="18" t="s">
        <v>316</v>
      </c>
      <c r="J67" s="18"/>
      <c r="K67" s="52"/>
      <c r="L67" s="52"/>
    </row>
    <row r="68" spans="2:14" ht="15.75" customHeight="1" thickBot="1" x14ac:dyDescent="0.3"/>
    <row r="69" spans="2:14" ht="17.25" customHeight="1" thickBot="1" x14ac:dyDescent="0.3">
      <c r="B69" s="182" t="s">
        <v>233</v>
      </c>
      <c r="C69" s="183">
        <v>2017</v>
      </c>
      <c r="D69" s="184">
        <v>2018</v>
      </c>
      <c r="E69" s="185" t="s">
        <v>234</v>
      </c>
      <c r="F69" s="186" t="s">
        <v>235</v>
      </c>
      <c r="G69" s="52"/>
      <c r="I69" s="187"/>
      <c r="J69" s="69">
        <v>2017</v>
      </c>
      <c r="K69" s="188">
        <v>2018</v>
      </c>
    </row>
    <row r="70" spans="2:14" ht="15.75" x14ac:dyDescent="0.25">
      <c r="B70" s="189" t="s">
        <v>236</v>
      </c>
      <c r="C70" s="190" t="e">
        <f>'III Plan Rates'!Z15</f>
        <v>#DIV/0!</v>
      </c>
      <c r="D70" s="191" t="e">
        <f>'III Plan Rates'!AA15</f>
        <v>#DIV/0!</v>
      </c>
      <c r="E70" s="192" t="e">
        <f>D70-C70</f>
        <v>#DIV/0!</v>
      </c>
      <c r="F70" s="193" t="e">
        <f>E70/$C$70</f>
        <v>#DIV/0!</v>
      </c>
      <c r="G70" s="52"/>
      <c r="I70" s="11" t="s">
        <v>237</v>
      </c>
      <c r="J70" s="148"/>
      <c r="K70" s="487">
        <f>C28</f>
        <v>0</v>
      </c>
    </row>
    <row r="71" spans="2:14" ht="15.75" x14ac:dyDescent="0.25">
      <c r="B71" s="194"/>
      <c r="C71" s="195"/>
      <c r="D71" s="196"/>
      <c r="E71" s="196"/>
      <c r="F71" s="197"/>
      <c r="G71" s="52"/>
      <c r="I71" s="11"/>
      <c r="J71" s="150"/>
      <c r="K71" s="488"/>
      <c r="M71" s="52"/>
      <c r="N71" s="52"/>
    </row>
    <row r="72" spans="2:14" ht="15.75" x14ac:dyDescent="0.25">
      <c r="B72" s="199" t="s">
        <v>282</v>
      </c>
      <c r="C72" s="200"/>
      <c r="D72" s="413">
        <f>C11*C23+D11*D23</f>
        <v>0</v>
      </c>
      <c r="E72" s="201">
        <f>D72-C72</f>
        <v>0</v>
      </c>
      <c r="F72" s="152" t="e">
        <f>E72/$C$70</f>
        <v>#DIV/0!</v>
      </c>
      <c r="G72" s="52"/>
      <c r="I72" s="11" t="s">
        <v>306</v>
      </c>
      <c r="J72" s="148"/>
      <c r="K72" s="487">
        <f>'I Data'!G54*'II Rate Development &amp; Change'!C23+'I.b. Manual Data'!G27*'II Rate Development &amp; Change'!D23</f>
        <v>1</v>
      </c>
      <c r="L72" s="19" t="s">
        <v>267</v>
      </c>
    </row>
    <row r="73" spans="2:14" ht="15.75" x14ac:dyDescent="0.25">
      <c r="B73" s="203" t="s">
        <v>290</v>
      </c>
      <c r="C73" s="204" t="e">
        <f>C72/PRODUCT(J49:J53)-C72</f>
        <v>#DIV/0!</v>
      </c>
      <c r="D73" s="205" t="e">
        <f>D72/PRODUCT(K49:K53)-D72</f>
        <v>#DIV/0!</v>
      </c>
      <c r="E73" s="201" t="e">
        <f>D73-C73</f>
        <v>#DIV/0!</v>
      </c>
      <c r="F73" s="206" t="e">
        <f>E73/$C$70</f>
        <v>#DIV/0!</v>
      </c>
      <c r="G73" s="52"/>
      <c r="I73" s="11" t="s">
        <v>238</v>
      </c>
      <c r="J73" s="148"/>
      <c r="K73" s="487">
        <f>C15*C23+D15*D23</f>
        <v>0</v>
      </c>
      <c r="L73" s="19" t="s">
        <v>265</v>
      </c>
    </row>
    <row r="74" spans="2:14" ht="15.75" x14ac:dyDescent="0.25">
      <c r="B74" s="194"/>
      <c r="C74" s="195"/>
      <c r="D74" s="196"/>
      <c r="E74" s="196"/>
      <c r="F74" s="197"/>
      <c r="G74" s="52"/>
      <c r="I74" s="11" t="s">
        <v>239</v>
      </c>
      <c r="J74" s="148"/>
      <c r="K74" s="487">
        <f>C16*C23+D16*D23</f>
        <v>0</v>
      </c>
      <c r="L74" s="19" t="s">
        <v>265</v>
      </c>
    </row>
    <row r="75" spans="2:14" ht="15.75" x14ac:dyDescent="0.25">
      <c r="B75" s="199" t="s">
        <v>240</v>
      </c>
      <c r="C75" s="195"/>
      <c r="D75" s="196"/>
      <c r="E75" s="196"/>
      <c r="F75" s="197"/>
      <c r="G75" s="52"/>
      <c r="I75" s="11"/>
      <c r="J75" s="150"/>
      <c r="K75" s="488"/>
    </row>
    <row r="76" spans="2:14" ht="15.75" x14ac:dyDescent="0.25">
      <c r="B76" s="203" t="s">
        <v>274</v>
      </c>
      <c r="C76" s="208" t="e">
        <f>C72+C73</f>
        <v>#DIV/0!</v>
      </c>
      <c r="D76" s="209" t="e">
        <f>D72+D73</f>
        <v>#DIV/0!</v>
      </c>
      <c r="E76" s="210" t="e">
        <f t="shared" ref="E76:E82" si="1">D76-C76</f>
        <v>#DIV/0!</v>
      </c>
      <c r="F76" s="152" t="e">
        <f t="shared" ref="F76:F82" si="2">E76/$C$70</f>
        <v>#DIV/0!</v>
      </c>
      <c r="G76" s="52"/>
      <c r="H76" s="52"/>
      <c r="I76" s="11" t="s">
        <v>241</v>
      </c>
      <c r="J76" s="45"/>
      <c r="K76" s="489">
        <f>C31</f>
        <v>0</v>
      </c>
      <c r="L76" s="19" t="s">
        <v>266</v>
      </c>
    </row>
    <row r="77" spans="2:14" ht="15.75" x14ac:dyDescent="0.25">
      <c r="B77" s="203" t="s">
        <v>271</v>
      </c>
      <c r="C77" s="208" t="e">
        <f>C76*J72-C76</f>
        <v>#DIV/0!</v>
      </c>
      <c r="D77" s="210" t="e">
        <f>D76*K72-D76</f>
        <v>#DIV/0!</v>
      </c>
      <c r="E77" s="210" t="e">
        <f t="shared" si="1"/>
        <v>#DIV/0!</v>
      </c>
      <c r="F77" s="152" t="e">
        <f t="shared" si="2"/>
        <v>#DIV/0!</v>
      </c>
      <c r="G77" s="52"/>
      <c r="I77" s="11" t="s">
        <v>243</v>
      </c>
      <c r="J77" s="45"/>
      <c r="K77" s="489">
        <f>C32</f>
        <v>0</v>
      </c>
      <c r="L77" s="19" t="s">
        <v>266</v>
      </c>
    </row>
    <row r="78" spans="2:14" ht="14.25" customHeight="1" x14ac:dyDescent="0.25">
      <c r="B78" s="203" t="s">
        <v>242</v>
      </c>
      <c r="C78" s="204" t="e">
        <f>C76*J73*J72-C76-C77</f>
        <v>#DIV/0!</v>
      </c>
      <c r="D78" s="210" t="e">
        <f>D76*K73*K72-D76-D77</f>
        <v>#DIV/0!</v>
      </c>
      <c r="E78" s="210" t="e">
        <f t="shared" si="1"/>
        <v>#DIV/0!</v>
      </c>
      <c r="F78" s="152" t="e">
        <f t="shared" si="2"/>
        <v>#DIV/0!</v>
      </c>
      <c r="G78" s="52"/>
      <c r="I78" s="11" t="s">
        <v>49</v>
      </c>
      <c r="J78" s="45"/>
      <c r="K78" s="45"/>
      <c r="L78" s="19" t="s">
        <v>265</v>
      </c>
    </row>
    <row r="79" spans="2:14" ht="15.75" x14ac:dyDescent="0.25">
      <c r="B79" s="203" t="s">
        <v>244</v>
      </c>
      <c r="C79" s="204" t="e">
        <f>C76*J72*J73*J74-C76-C77-C78</f>
        <v>#DIV/0!</v>
      </c>
      <c r="D79" s="210" t="e">
        <f>D76*K72*K73*K74-D76-D77-D78</f>
        <v>#DIV/0!</v>
      </c>
      <c r="E79" s="210" t="e">
        <f t="shared" si="1"/>
        <v>#DIV/0!</v>
      </c>
      <c r="F79" s="152" t="e">
        <f t="shared" si="2"/>
        <v>#DIV/0!</v>
      </c>
      <c r="G79" s="52"/>
      <c r="I79" s="11"/>
      <c r="J79" s="150"/>
      <c r="K79" s="150"/>
    </row>
    <row r="80" spans="2:14" ht="19.5" customHeight="1" x14ac:dyDescent="0.25">
      <c r="B80" s="203" t="s">
        <v>245</v>
      </c>
      <c r="C80" s="429" t="e">
        <f>J76/PRODUCT(J49:J53,J70)</f>
        <v>#DIV/0!</v>
      </c>
      <c r="D80" s="212" t="e">
        <f>K76/PRODUCT(K49:K53,K70)</f>
        <v>#DIV/0!</v>
      </c>
      <c r="E80" s="210" t="e">
        <f t="shared" si="1"/>
        <v>#DIV/0!</v>
      </c>
      <c r="F80" s="152" t="e">
        <f t="shared" si="2"/>
        <v>#DIV/0!</v>
      </c>
      <c r="G80" s="52"/>
      <c r="I80" s="11" t="s">
        <v>247</v>
      </c>
      <c r="J80" s="148"/>
      <c r="K80" s="487" t="e">
        <f>'III Plan Rates'!N15</f>
        <v>#DIV/0!</v>
      </c>
    </row>
    <row r="81" spans="2:14" s="52" customFormat="1" ht="15.75" customHeight="1" x14ac:dyDescent="0.25">
      <c r="B81" s="203" t="s">
        <v>246</v>
      </c>
      <c r="C81" s="204" t="e">
        <f>(J77)/PRODUCT($J$49:$J$53,$J$70)</f>
        <v>#DIV/0!</v>
      </c>
      <c r="D81" s="210" t="e">
        <f>(K77)/PRODUCT($K$49:$K$53,$K$70)</f>
        <v>#DIV/0!</v>
      </c>
      <c r="E81" s="210" t="e">
        <f t="shared" si="1"/>
        <v>#DIV/0!</v>
      </c>
      <c r="F81" s="152" t="e">
        <f t="shared" si="2"/>
        <v>#DIV/0!</v>
      </c>
      <c r="H81" s="198"/>
      <c r="I81" s="11" t="s">
        <v>248</v>
      </c>
      <c r="J81" s="148"/>
      <c r="K81" s="487" t="e">
        <f>'III Plan Rates'!K15</f>
        <v>#DIV/0!</v>
      </c>
      <c r="L81" s="19"/>
      <c r="M81" s="19"/>
      <c r="N81" s="19"/>
    </row>
    <row r="82" spans="2:14" ht="15.75" x14ac:dyDescent="0.25">
      <c r="B82" s="203" t="s">
        <v>289</v>
      </c>
      <c r="C82" s="208" t="e">
        <f>SUM(C76:C81)</f>
        <v>#DIV/0!</v>
      </c>
      <c r="D82" s="209" t="e">
        <f>SUM(D76:D81)</f>
        <v>#DIV/0!</v>
      </c>
      <c r="E82" s="210" t="e">
        <f t="shared" si="1"/>
        <v>#DIV/0!</v>
      </c>
      <c r="F82" s="152" t="e">
        <f t="shared" si="2"/>
        <v>#DIV/0!</v>
      </c>
      <c r="G82" s="52"/>
      <c r="H82" s="202"/>
      <c r="I82" s="11" t="s">
        <v>249</v>
      </c>
      <c r="J82" s="148"/>
      <c r="K82" s="487" t="e">
        <f>'III Plan Rates'!L15</f>
        <v>#DIV/0!</v>
      </c>
    </row>
    <row r="83" spans="2:14" ht="15.75" x14ac:dyDescent="0.25">
      <c r="B83" s="199" t="s">
        <v>250</v>
      </c>
      <c r="C83" s="195"/>
      <c r="D83" s="196"/>
      <c r="E83" s="196"/>
      <c r="F83" s="197"/>
      <c r="G83" s="52"/>
      <c r="H83" s="207"/>
      <c r="I83" s="11" t="s">
        <v>8</v>
      </c>
      <c r="J83" s="148"/>
      <c r="K83" s="487" t="e">
        <f>'III Plan Rates'!O15</f>
        <v>#DIV/0!</v>
      </c>
    </row>
    <row r="84" spans="2:14" ht="15.75" x14ac:dyDescent="0.25">
      <c r="B84" s="203" t="s">
        <v>251</v>
      </c>
      <c r="C84" s="204" t="e">
        <f>C82*J80-C82</f>
        <v>#DIV/0!</v>
      </c>
      <c r="D84" s="212" t="e">
        <f>D82*K80-D82</f>
        <v>#DIV/0!</v>
      </c>
      <c r="E84" s="210" t="e">
        <f>D84-C84</f>
        <v>#DIV/0!</v>
      </c>
      <c r="F84" s="152" t="e">
        <f>E84/$C$70</f>
        <v>#DIV/0!</v>
      </c>
      <c r="G84" s="52"/>
      <c r="H84" s="202"/>
      <c r="I84" s="11"/>
      <c r="J84" s="150"/>
      <c r="K84" s="488"/>
    </row>
    <row r="85" spans="2:14" ht="15.75" x14ac:dyDescent="0.25">
      <c r="B85" s="203" t="s">
        <v>252</v>
      </c>
      <c r="C85" s="204" t="e">
        <f>C82*J80*J81-C82-C84</f>
        <v>#DIV/0!</v>
      </c>
      <c r="D85" s="210" t="e">
        <f>D82*K80*K81-D82-D84</f>
        <v>#DIV/0!</v>
      </c>
      <c r="E85" s="210" t="e">
        <f>D85-C85</f>
        <v>#DIV/0!</v>
      </c>
      <c r="F85" s="152" t="e">
        <f>E85/$C$70</f>
        <v>#DIV/0!</v>
      </c>
      <c r="G85" s="52"/>
      <c r="H85" s="202"/>
      <c r="I85" s="11" t="s">
        <v>38</v>
      </c>
      <c r="J85" s="167"/>
      <c r="K85" s="490" t="e">
        <f>'III Plan Rates'!R15</f>
        <v>#DIV/0!</v>
      </c>
    </row>
    <row r="86" spans="2:14" ht="15.75" x14ac:dyDescent="0.25">
      <c r="B86" s="203" t="s">
        <v>253</v>
      </c>
      <c r="C86" s="204" t="e">
        <f>C82*J80*J81*J82-C82-C84-C85</f>
        <v>#DIV/0!</v>
      </c>
      <c r="D86" s="210" t="e">
        <f>D82*K80*K81*K82-D82-D84-D85</f>
        <v>#DIV/0!</v>
      </c>
      <c r="E86" s="210" t="e">
        <f>D86-C86</f>
        <v>#DIV/0!</v>
      </c>
      <c r="F86" s="152" t="e">
        <f>E86/$C$70</f>
        <v>#DIV/0!</v>
      </c>
      <c r="G86" s="52"/>
      <c r="H86" s="207"/>
      <c r="I86" s="11" t="s">
        <v>40</v>
      </c>
      <c r="J86" s="167"/>
      <c r="K86" s="490" t="e">
        <f>'III Plan Rates'!S15</f>
        <v>#DIV/0!</v>
      </c>
    </row>
    <row r="87" spans="2:14" ht="15.75" x14ac:dyDescent="0.25">
      <c r="B87" s="203" t="s">
        <v>262</v>
      </c>
      <c r="C87" s="204" t="e">
        <f>C82*J80*J81*J82*J83-C82-C84-C85-C86</f>
        <v>#DIV/0!</v>
      </c>
      <c r="D87" s="210" t="e">
        <f>D82*K80*K81*K82*K83-D82-D84-D85-D86</f>
        <v>#DIV/0!</v>
      </c>
      <c r="E87" s="210" t="e">
        <f>D87-C87</f>
        <v>#DIV/0!</v>
      </c>
      <c r="F87" s="152" t="e">
        <f>E87/$C$70</f>
        <v>#DIV/0!</v>
      </c>
      <c r="G87" s="52"/>
      <c r="H87" s="211"/>
      <c r="I87" s="11" t="s">
        <v>254</v>
      </c>
      <c r="J87" s="167"/>
      <c r="K87" s="490" t="e">
        <f>'III Plan Rates'!T15</f>
        <v>#DIV/0!</v>
      </c>
    </row>
    <row r="88" spans="2:14" ht="16.5" thickBot="1" x14ac:dyDescent="0.3">
      <c r="B88" s="203" t="s">
        <v>255</v>
      </c>
      <c r="C88" s="204" t="e">
        <f>SUM(C84:C87)</f>
        <v>#DIV/0!</v>
      </c>
      <c r="D88" s="210" t="e">
        <f>SUM(D84:D87)</f>
        <v>#DIV/0!</v>
      </c>
      <c r="E88" s="210" t="e">
        <f>D88-C88</f>
        <v>#DIV/0!</v>
      </c>
      <c r="F88" s="152" t="e">
        <f>E88/$C$70</f>
        <v>#DIV/0!</v>
      </c>
      <c r="G88" s="52"/>
      <c r="H88" s="202"/>
      <c r="I88" s="213"/>
      <c r="J88" s="177"/>
      <c r="K88" s="486"/>
    </row>
    <row r="89" spans="2:14" ht="15.75" x14ac:dyDescent="0.25">
      <c r="B89" s="203" t="s">
        <v>256</v>
      </c>
      <c r="C89" s="195"/>
      <c r="D89" s="196"/>
      <c r="E89" s="196"/>
      <c r="F89" s="197"/>
      <c r="G89" s="52"/>
      <c r="H89" s="202"/>
    </row>
    <row r="90" spans="2:14" ht="15.75" x14ac:dyDescent="0.25">
      <c r="B90" s="203" t="s">
        <v>257</v>
      </c>
      <c r="C90" s="214" t="e">
        <f>C70*J85</f>
        <v>#DIV/0!</v>
      </c>
      <c r="D90" s="215" t="e">
        <f>D70*K85</f>
        <v>#DIV/0!</v>
      </c>
      <c r="E90" s="210" t="e">
        <f>D90-C90</f>
        <v>#DIV/0!</v>
      </c>
      <c r="F90" s="152" t="e">
        <f>E90/$C$70</f>
        <v>#DIV/0!</v>
      </c>
      <c r="G90" s="52"/>
      <c r="H90" s="202"/>
    </row>
    <row r="91" spans="2:14" ht="15.75" x14ac:dyDescent="0.25">
      <c r="B91" s="203" t="s">
        <v>258</v>
      </c>
      <c r="C91" s="214" t="e">
        <f>C70*J86</f>
        <v>#DIV/0!</v>
      </c>
      <c r="D91" s="215" t="e">
        <f>D70*K86</f>
        <v>#DIV/0!</v>
      </c>
      <c r="E91" s="210" t="e">
        <f>D91-C91</f>
        <v>#DIV/0!</v>
      </c>
      <c r="F91" s="152" t="e">
        <f>E91/$C$70</f>
        <v>#DIV/0!</v>
      </c>
      <c r="G91" s="52"/>
      <c r="H91" s="202"/>
    </row>
    <row r="92" spans="2:14" ht="15.75" x14ac:dyDescent="0.25">
      <c r="B92" s="203" t="s">
        <v>259</v>
      </c>
      <c r="C92" s="214" t="e">
        <f>C70*J87</f>
        <v>#DIV/0!</v>
      </c>
      <c r="D92" s="215" t="e">
        <f>D70*K87</f>
        <v>#DIV/0!</v>
      </c>
      <c r="E92" s="210" t="e">
        <f>D92-C92</f>
        <v>#DIV/0!</v>
      </c>
      <c r="F92" s="152" t="e">
        <f>E92/$C$70</f>
        <v>#DIV/0!</v>
      </c>
      <c r="G92" s="52"/>
      <c r="H92" s="202"/>
    </row>
    <row r="93" spans="2:14" ht="15.75" x14ac:dyDescent="0.25">
      <c r="B93" s="203" t="s">
        <v>260</v>
      </c>
      <c r="C93" s="214" t="e">
        <f>SUM(C90:C92)</f>
        <v>#DIV/0!</v>
      </c>
      <c r="D93" s="215" t="e">
        <f>SUM(D90:D92)</f>
        <v>#DIV/0!</v>
      </c>
      <c r="E93" s="210" t="e">
        <f>D93-C93</f>
        <v>#DIV/0!</v>
      </c>
      <c r="F93" s="152" t="e">
        <f>E93/$C$70</f>
        <v>#DIV/0!</v>
      </c>
      <c r="G93" s="52"/>
      <c r="H93" s="202"/>
    </row>
    <row r="94" spans="2:14" ht="15.75" x14ac:dyDescent="0.25">
      <c r="B94" s="194"/>
      <c r="C94" s="195"/>
      <c r="D94" s="196"/>
      <c r="E94" s="196"/>
      <c r="F94" s="197"/>
      <c r="G94" s="52"/>
      <c r="H94" s="202"/>
    </row>
    <row r="95" spans="2:14" ht="15.75" x14ac:dyDescent="0.25">
      <c r="B95" s="199" t="s">
        <v>261</v>
      </c>
      <c r="C95" s="217"/>
      <c r="D95" s="218"/>
      <c r="E95" s="210">
        <f>D95-C95</f>
        <v>0</v>
      </c>
      <c r="F95" s="152" t="e">
        <f>E95/$C$70</f>
        <v>#DIV/0!</v>
      </c>
      <c r="G95" s="52"/>
      <c r="H95" s="202"/>
    </row>
    <row r="96" spans="2:14" ht="15.75" x14ac:dyDescent="0.25">
      <c r="B96" s="194"/>
      <c r="C96" s="195"/>
      <c r="D96" s="196"/>
      <c r="E96" s="196"/>
      <c r="F96" s="197"/>
      <c r="G96" s="52"/>
      <c r="H96" s="211"/>
    </row>
    <row r="97" spans="2:8" ht="15.75" x14ac:dyDescent="0.25">
      <c r="B97" s="199" t="s">
        <v>291</v>
      </c>
      <c r="C97" s="214" t="e">
        <f>C82+C88+C93+C95</f>
        <v>#DIV/0!</v>
      </c>
      <c r="D97" s="215" t="e">
        <f>D82+D88+D93+D95</f>
        <v>#DIV/0!</v>
      </c>
      <c r="E97" s="210" t="e">
        <f>D97-C97</f>
        <v>#DIV/0!</v>
      </c>
      <c r="F97" s="152" t="e">
        <f>E97/$C$70</f>
        <v>#DIV/0!</v>
      </c>
      <c r="G97" s="52"/>
      <c r="H97" s="202"/>
    </row>
    <row r="98" spans="2:8" ht="15.75" x14ac:dyDescent="0.25">
      <c r="B98" s="199"/>
      <c r="C98" s="195"/>
      <c r="D98" s="219"/>
      <c r="E98" s="219"/>
      <c r="F98" s="220"/>
      <c r="G98" s="52"/>
      <c r="H98" s="202"/>
    </row>
    <row r="99" spans="2:8" ht="16.5" thickBot="1" x14ac:dyDescent="0.3">
      <c r="B99" s="222"/>
      <c r="C99" s="223"/>
      <c r="D99" s="224"/>
      <c r="E99" s="224"/>
      <c r="F99" s="225"/>
      <c r="G99" s="52"/>
      <c r="H99" s="202"/>
    </row>
    <row r="100" spans="2:8" x14ac:dyDescent="0.25">
      <c r="H100" s="202"/>
    </row>
    <row r="101" spans="2:8" x14ac:dyDescent="0.25">
      <c r="H101" s="202"/>
    </row>
    <row r="102" spans="2:8" ht="15.75" x14ac:dyDescent="0.25">
      <c r="H102" s="216"/>
    </row>
    <row r="103" spans="2:8" x14ac:dyDescent="0.25">
      <c r="H103" s="202"/>
    </row>
    <row r="104" spans="2:8" x14ac:dyDescent="0.25">
      <c r="H104" s="202"/>
    </row>
    <row r="105" spans="2:8" x14ac:dyDescent="0.25">
      <c r="H105" s="202"/>
    </row>
    <row r="106" spans="2:8" x14ac:dyDescent="0.25">
      <c r="H106" s="202"/>
    </row>
    <row r="107" spans="2:8" ht="15.75" x14ac:dyDescent="0.25">
      <c r="H107" s="207"/>
    </row>
    <row r="108" spans="2:8" x14ac:dyDescent="0.25">
      <c r="H108" s="221"/>
    </row>
    <row r="109" spans="2:8" ht="15.75" x14ac:dyDescent="0.25">
      <c r="H109" s="207"/>
    </row>
    <row r="110" spans="2:8" x14ac:dyDescent="0.25">
      <c r="H110" s="221"/>
    </row>
    <row r="111" spans="2:8" ht="15.75" x14ac:dyDescent="0.25">
      <c r="H111" s="207"/>
    </row>
  </sheetData>
  <sheetProtection algorithmName="SHA-512" hashValue="nI+mumLzV03mnlb/LP/ekXqw3PI/eSwwPdxnOOrMmoVuXixnE0mS45S6I/SeMm8GNpmeZ/ZLo1TdyVe/D6i+Wg==" saltValue="yYN2PVyBO3QmBZ9l2W3jyg==" spinCount="100000" sheet="1" objects="1" scenarios="1" formatColumns="0" formatRows="0"/>
  <printOptions horizontalCentered="1"/>
  <pageMargins left="0" right="0" top="0.5" bottom="0.5" header="0.3" footer="0.3"/>
  <pageSetup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8"/>
  <sheetViews>
    <sheetView zoomScale="80" zoomScaleNormal="80" workbookViewId="0">
      <pane xSplit="1" topLeftCell="B1" activePane="topRight" state="frozen"/>
      <selection activeCell="A7" sqref="A7"/>
      <selection pane="topRight" activeCell="B1" sqref="B1"/>
    </sheetView>
  </sheetViews>
  <sheetFormatPr defaultColWidth="9" defaultRowHeight="15" x14ac:dyDescent="0.25"/>
  <cols>
    <col min="1" max="1" width="15.42578125" style="19" customWidth="1"/>
    <col min="2" max="2" width="18.7109375" style="19" customWidth="1"/>
    <col min="3" max="3" width="23.42578125" style="19" customWidth="1"/>
    <col min="4" max="4" width="31.85546875" style="19" customWidth="1"/>
    <col min="5" max="5" width="19.140625" style="19" customWidth="1"/>
    <col min="6" max="6" width="20.7109375" style="19" customWidth="1"/>
    <col min="7" max="7" width="11" style="19" customWidth="1"/>
    <col min="8" max="8" width="11.5703125" style="19" customWidth="1"/>
    <col min="9" max="9" width="15.140625" style="19" customWidth="1"/>
    <col min="10" max="10" width="10.5703125" style="19" customWidth="1"/>
    <col min="11" max="12" width="12.42578125" style="19" customWidth="1"/>
    <col min="13" max="13" width="13.140625" style="19" customWidth="1"/>
    <col min="14" max="14" width="14.42578125" style="19" customWidth="1"/>
    <col min="15" max="16" width="13.140625" style="19" customWidth="1"/>
    <col min="17" max="17" width="15.85546875" style="19" customWidth="1"/>
    <col min="18" max="18" width="13.140625" style="19" customWidth="1"/>
    <col min="19" max="19" width="17.140625" style="19" customWidth="1"/>
    <col min="20" max="20" width="13.140625" style="19" customWidth="1"/>
    <col min="21" max="21" width="4.5703125" style="19" customWidth="1"/>
    <col min="22" max="23" width="16.42578125" style="19" customWidth="1"/>
    <col min="24" max="24" width="3.42578125" style="19" customWidth="1"/>
    <col min="25" max="25" width="4.42578125" style="19" customWidth="1"/>
    <col min="26" max="26" width="15.140625" style="19" customWidth="1"/>
    <col min="27" max="27" width="14.140625" style="19" customWidth="1"/>
    <col min="28" max="28" width="4" style="19" customWidth="1"/>
    <col min="29" max="29" width="13.42578125" style="19" customWidth="1"/>
    <col min="30" max="30" width="4.5703125" style="19" customWidth="1"/>
    <col min="31" max="31" width="15.42578125" style="19" customWidth="1"/>
    <col min="32" max="41" width="9" style="19"/>
    <col min="42" max="42" width="9.85546875" style="19" customWidth="1"/>
    <col min="43" max="43" width="11.7109375" style="19" customWidth="1"/>
    <col min="44" max="16384" width="9" style="19"/>
  </cols>
  <sheetData>
    <row r="1" spans="1:43" ht="26.25" x14ac:dyDescent="0.4">
      <c r="A1" s="226" t="s">
        <v>369</v>
      </c>
      <c r="B1" s="226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</row>
    <row r="2" spans="1:43" s="229" customFormat="1" ht="19.5" customHeight="1" thickBot="1" x14ac:dyDescent="0.4">
      <c r="A2" s="228" t="s">
        <v>275</v>
      </c>
      <c r="B2" s="228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1:43" ht="18.75" customHeight="1" thickBot="1" x14ac:dyDescent="0.4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514" t="s">
        <v>182</v>
      </c>
      <c r="S3" s="515"/>
      <c r="T3" s="516"/>
      <c r="U3" s="227"/>
      <c r="V3" s="521" t="s">
        <v>379</v>
      </c>
      <c r="W3" s="522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43" ht="15" customHeight="1" thickBot="1" x14ac:dyDescent="0.4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4" t="s">
        <v>30</v>
      </c>
      <c r="S4" s="24"/>
      <c r="T4" s="50"/>
      <c r="U4" s="227"/>
      <c r="V4" s="523">
        <f>AP15</f>
        <v>0</v>
      </c>
      <c r="W4" s="524"/>
      <c r="X4" s="227"/>
      <c r="Y4" s="230"/>
      <c r="Z4" s="230"/>
      <c r="AA4" s="230"/>
      <c r="AB4" s="230"/>
      <c r="AC4" s="230"/>
      <c r="AD4" s="230"/>
      <c r="AE4" s="230"/>
      <c r="AF4" s="230"/>
      <c r="AG4" s="230"/>
      <c r="AH4" s="230"/>
    </row>
    <row r="5" spans="1:43" ht="17.25" customHeight="1" thickBot="1" x14ac:dyDescent="0.4">
      <c r="A5" s="231" t="s">
        <v>67</v>
      </c>
      <c r="B5" s="232"/>
      <c r="C5" s="233" t="str">
        <f>'I Data'!D6</f>
        <v>ABC Co</v>
      </c>
      <c r="D5" s="227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0" t="s">
        <v>31</v>
      </c>
      <c r="S5" s="21"/>
      <c r="T5" s="46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</row>
    <row r="6" spans="1:43" ht="16.5" customHeight="1" thickBot="1" x14ac:dyDescent="0.4">
      <c r="A6" s="231" t="s">
        <v>338</v>
      </c>
      <c r="B6" s="234"/>
      <c r="C6" s="233" t="str">
        <f>'I Data'!D7</f>
        <v>PPO</v>
      </c>
      <c r="D6" s="227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2" t="s">
        <v>9</v>
      </c>
      <c r="S6" s="23"/>
      <c r="T6" s="34">
        <f>T4*T5</f>
        <v>0</v>
      </c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</row>
    <row r="7" spans="1:43" ht="15" customHeight="1" x14ac:dyDescent="0.35">
      <c r="A7" s="231" t="s">
        <v>68</v>
      </c>
      <c r="B7" s="232"/>
      <c r="C7" s="233" t="str">
        <f>'I Data'!D8</f>
        <v>Individual</v>
      </c>
      <c r="D7" s="227"/>
      <c r="E7" s="3"/>
      <c r="F7" s="3"/>
      <c r="G7" s="232"/>
      <c r="H7" s="232"/>
      <c r="I7" s="232"/>
      <c r="J7" s="232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2"/>
      <c r="V7" s="236"/>
      <c r="W7" s="237"/>
      <c r="X7" s="237"/>
      <c r="Y7" s="237"/>
      <c r="Z7" s="238"/>
      <c r="AA7" s="230"/>
      <c r="AB7" s="230"/>
      <c r="AC7" s="239"/>
      <c r="AD7" s="230"/>
      <c r="AE7" s="230"/>
      <c r="AF7" s="230"/>
      <c r="AG7" s="230"/>
      <c r="AH7" s="230"/>
    </row>
    <row r="8" spans="1:43" ht="15.75" customHeight="1" x14ac:dyDescent="0.25">
      <c r="A8" s="231" t="s">
        <v>69</v>
      </c>
      <c r="B8" s="232"/>
      <c r="C8" s="240">
        <f>'I Data'!D9</f>
        <v>43101</v>
      </c>
      <c r="D8" s="241"/>
      <c r="E8" s="242"/>
      <c r="F8" s="242"/>
      <c r="G8" s="232"/>
      <c r="H8" s="232"/>
      <c r="I8" s="232"/>
      <c r="J8" s="232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232"/>
      <c r="V8" s="236"/>
      <c r="W8" s="230"/>
      <c r="X8" s="237"/>
      <c r="Y8" s="237"/>
      <c r="Z8" s="242"/>
      <c r="AA8" s="230"/>
      <c r="AB8" s="230"/>
      <c r="AC8" s="243"/>
      <c r="AD8" s="230"/>
      <c r="AE8" s="230"/>
      <c r="AF8" s="230"/>
      <c r="AG8" s="230"/>
      <c r="AH8" s="230"/>
    </row>
    <row r="9" spans="1:43" ht="15.75" customHeight="1" x14ac:dyDescent="0.25">
      <c r="A9" s="231" t="s">
        <v>298</v>
      </c>
      <c r="B9" s="232"/>
      <c r="C9" s="240">
        <f>'I Data'!D10</f>
        <v>42370</v>
      </c>
      <c r="D9" s="241"/>
      <c r="E9" s="242"/>
      <c r="F9" s="242"/>
      <c r="G9" s="232"/>
      <c r="H9" s="232"/>
      <c r="I9" s="232"/>
      <c r="J9" s="232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32"/>
      <c r="V9" s="236"/>
      <c r="W9" s="230"/>
      <c r="X9" s="237"/>
      <c r="Y9" s="237"/>
      <c r="Z9" s="242"/>
      <c r="AA9" s="230"/>
      <c r="AB9" s="230"/>
      <c r="AC9" s="243"/>
      <c r="AD9" s="230"/>
      <c r="AE9" s="230"/>
      <c r="AF9" s="230"/>
      <c r="AG9" s="230"/>
      <c r="AH9" s="230"/>
    </row>
    <row r="10" spans="1:43" ht="15.75" customHeight="1" x14ac:dyDescent="0.35">
      <c r="A10" s="231" t="s">
        <v>299</v>
      </c>
      <c r="B10" s="232"/>
      <c r="C10" s="240">
        <f>'I Data'!D11</f>
        <v>42767</v>
      </c>
      <c r="D10" s="227"/>
      <c r="E10" s="242"/>
      <c r="F10" s="242"/>
      <c r="G10" s="232"/>
      <c r="H10" s="232"/>
      <c r="I10" s="232"/>
      <c r="J10" s="232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232"/>
      <c r="V10" s="236"/>
      <c r="W10" s="230"/>
      <c r="X10" s="237"/>
      <c r="Y10" s="237"/>
      <c r="Z10" s="242"/>
      <c r="AA10" s="230"/>
      <c r="AB10" s="230"/>
      <c r="AC10" s="243"/>
      <c r="AD10" s="230"/>
      <c r="AE10" s="230"/>
      <c r="AF10" s="230"/>
      <c r="AG10" s="230"/>
      <c r="AH10" s="230"/>
    </row>
    <row r="11" spans="1:43" ht="15" customHeight="1" x14ac:dyDescent="0.25">
      <c r="A11" s="231" t="s">
        <v>180</v>
      </c>
      <c r="B11" s="232"/>
      <c r="C11" s="245" t="e">
        <f>'II Rate Development &amp; Change'!C36</f>
        <v>#DIV/0!</v>
      </c>
      <c r="D11" s="230"/>
      <c r="E11" s="242"/>
      <c r="F11" s="242"/>
      <c r="G11" s="232"/>
      <c r="H11" s="232"/>
      <c r="I11" s="232"/>
      <c r="J11" s="232"/>
      <c r="K11" s="518" t="s">
        <v>70</v>
      </c>
      <c r="L11" s="518"/>
      <c r="M11" s="518"/>
      <c r="N11" s="518"/>
      <c r="O11" s="518"/>
      <c r="P11" s="518"/>
      <c r="Q11" s="518"/>
      <c r="R11" s="518"/>
      <c r="S11" s="518"/>
      <c r="T11" s="518"/>
      <c r="U11" s="232"/>
      <c r="V11" s="236"/>
      <c r="W11" s="230"/>
      <c r="X11" s="237"/>
      <c r="Y11" s="237"/>
      <c r="Z11" s="238"/>
      <c r="AA11" s="238"/>
      <c r="AB11" s="230"/>
      <c r="AD11" s="230"/>
      <c r="AE11" s="230"/>
      <c r="AF11" s="230"/>
      <c r="AG11" s="519" t="str">
        <f>TEXT(C10,"MM-DD-YYYY")&amp;" Number of Covered Lives by Rating Area"</f>
        <v>02-01-2017 Number of Covered Lives by Rating Area</v>
      </c>
      <c r="AH11" s="519"/>
      <c r="AI11" s="519"/>
      <c r="AJ11" s="519"/>
      <c r="AK11" s="519"/>
      <c r="AL11" s="519"/>
      <c r="AM11" s="519"/>
      <c r="AN11" s="519"/>
      <c r="AO11" s="519"/>
      <c r="AP11" s="519"/>
    </row>
    <row r="12" spans="1:43" x14ac:dyDescent="0.25">
      <c r="A12" s="246"/>
      <c r="B12" s="246"/>
      <c r="C12" s="246"/>
      <c r="D12" s="230"/>
      <c r="E12" s="246"/>
      <c r="F12" s="246"/>
      <c r="G12" s="246"/>
      <c r="H12" s="246"/>
      <c r="I12" s="246"/>
      <c r="J12" s="246"/>
      <c r="K12" s="247"/>
      <c r="L12" s="247"/>
      <c r="M12" s="247"/>
      <c r="N12" s="247"/>
      <c r="O12" s="247"/>
      <c r="P12" s="247"/>
      <c r="Q12" s="248"/>
      <c r="R12" s="247"/>
      <c r="S12" s="247"/>
      <c r="T12" s="247"/>
      <c r="U12" s="246"/>
      <c r="V12" s="246"/>
      <c r="W12" s="246"/>
      <c r="X12" s="237"/>
      <c r="Y12" s="237"/>
      <c r="Z12" s="249"/>
      <c r="AA12" s="246"/>
      <c r="AB12" s="237"/>
      <c r="AC12" s="246"/>
      <c r="AD12" s="230"/>
      <c r="AE12" s="246"/>
      <c r="AF12" s="23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</row>
    <row r="13" spans="1:43" s="251" customFormat="1" ht="105" x14ac:dyDescent="0.25">
      <c r="A13" s="9" t="s">
        <v>71</v>
      </c>
      <c r="B13" s="4" t="s">
        <v>72</v>
      </c>
      <c r="C13" s="4" t="s">
        <v>200</v>
      </c>
      <c r="D13" s="4" t="s">
        <v>378</v>
      </c>
      <c r="E13" s="4" t="s">
        <v>380</v>
      </c>
      <c r="F13" s="4" t="s">
        <v>381</v>
      </c>
      <c r="G13" s="4" t="s">
        <v>73</v>
      </c>
      <c r="H13" s="4" t="s">
        <v>74</v>
      </c>
      <c r="I13" s="4" t="s">
        <v>186</v>
      </c>
      <c r="J13" s="4" t="s">
        <v>75</v>
      </c>
      <c r="K13" s="5" t="s">
        <v>201</v>
      </c>
      <c r="L13" s="5" t="s">
        <v>218</v>
      </c>
      <c r="M13" s="5" t="s">
        <v>181</v>
      </c>
      <c r="N13" s="5" t="s">
        <v>76</v>
      </c>
      <c r="O13" s="5" t="s">
        <v>8</v>
      </c>
      <c r="P13" s="5" t="s">
        <v>263</v>
      </c>
      <c r="Q13" s="4" t="s">
        <v>77</v>
      </c>
      <c r="R13" s="5" t="s">
        <v>187</v>
      </c>
      <c r="S13" s="5" t="s">
        <v>188</v>
      </c>
      <c r="T13" s="5" t="s">
        <v>43</v>
      </c>
      <c r="U13" s="6"/>
      <c r="V13" s="250" t="str">
        <f>"Total 
Covered Lives Mapped into 2018 Plans @ "&amp;TEXT(C10, "MM-DD-YYYY")</f>
        <v>Total 
Covered Lives Mapped into 2018 Plans @ 02-01-2017</v>
      </c>
      <c r="W13" s="250" t="str">
        <f>"Total Policyholders @  "&amp;TEXT(C10, "MM-DD-YYYY")</f>
        <v>Total Policyholders @  02-01-2017</v>
      </c>
      <c r="X13" s="6"/>
      <c r="Y13" s="6"/>
      <c r="Z13" s="250" t="s">
        <v>335</v>
      </c>
      <c r="AA13" s="250" t="s">
        <v>336</v>
      </c>
      <c r="AB13" s="6"/>
      <c r="AC13" s="250" t="s">
        <v>78</v>
      </c>
      <c r="AD13" s="6"/>
      <c r="AE13" s="250" t="s">
        <v>202</v>
      </c>
      <c r="AF13" s="230"/>
      <c r="AG13" s="15">
        <v>1</v>
      </c>
      <c r="AH13" s="15">
        <v>2</v>
      </c>
      <c r="AI13" s="15">
        <v>3</v>
      </c>
      <c r="AJ13" s="15">
        <v>4</v>
      </c>
      <c r="AK13" s="15">
        <v>5</v>
      </c>
      <c r="AL13" s="15">
        <v>6</v>
      </c>
      <c r="AM13" s="15">
        <v>7</v>
      </c>
      <c r="AN13" s="15">
        <v>8</v>
      </c>
      <c r="AO13" s="15">
        <v>9</v>
      </c>
      <c r="AP13" s="15" t="s">
        <v>66</v>
      </c>
      <c r="AQ13" s="15" t="s">
        <v>383</v>
      </c>
    </row>
    <row r="14" spans="1:43" x14ac:dyDescent="0.25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243"/>
      <c r="AB14" s="6"/>
      <c r="AD14" s="235"/>
      <c r="AE14" s="6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6"/>
    </row>
    <row r="15" spans="1:43" x14ac:dyDescent="0.25">
      <c r="A15" s="232" t="s">
        <v>79</v>
      </c>
      <c r="B15" s="232"/>
      <c r="C15" s="232"/>
      <c r="D15" s="232"/>
      <c r="E15" s="232"/>
      <c r="F15" s="232"/>
      <c r="G15" s="232"/>
      <c r="H15" s="252" t="e">
        <f>SUMPRODUCT(H17:H116,$V$17:$V$116)/$V$15</f>
        <v>#DIV/0!</v>
      </c>
      <c r="I15" s="232"/>
      <c r="J15" s="232"/>
      <c r="K15" s="252" t="e">
        <f t="shared" ref="K15:T15" si="0">SUMPRODUCT(K17:K116,$V$17:$V$116)/$V$15</f>
        <v>#DIV/0!</v>
      </c>
      <c r="L15" s="252" t="e">
        <f t="shared" si="0"/>
        <v>#DIV/0!</v>
      </c>
      <c r="M15" s="252" t="e">
        <f t="shared" si="0"/>
        <v>#DIV/0!</v>
      </c>
      <c r="N15" s="252" t="e">
        <f t="shared" si="0"/>
        <v>#DIV/0!</v>
      </c>
      <c r="O15" s="252" t="e">
        <f t="shared" si="0"/>
        <v>#DIV/0!</v>
      </c>
      <c r="P15" s="252" t="e">
        <f t="shared" si="0"/>
        <v>#DIV/0!</v>
      </c>
      <c r="Q15" s="253" t="e">
        <f t="shared" si="0"/>
        <v>#DIV/0!</v>
      </c>
      <c r="R15" s="254" t="e">
        <f t="shared" si="0"/>
        <v>#DIV/0!</v>
      </c>
      <c r="S15" s="254" t="e">
        <f t="shared" si="0"/>
        <v>#DIV/0!</v>
      </c>
      <c r="T15" s="254" t="e">
        <f t="shared" si="0"/>
        <v>#DIV/0!</v>
      </c>
      <c r="U15" s="232"/>
      <c r="V15" s="255">
        <f>SUM(V17:V116)</f>
        <v>0</v>
      </c>
      <c r="W15" s="255">
        <f>SUM(W17:W116)</f>
        <v>0</v>
      </c>
      <c r="X15" s="246"/>
      <c r="Y15" s="246"/>
      <c r="Z15" s="253" t="e">
        <f>SUMPRODUCT(Z17:Z116,$V$17:$V$116)/$V$15</f>
        <v>#DIV/0!</v>
      </c>
      <c r="AA15" s="253" t="e">
        <f>SUMPRODUCT(AA17:AA116,$V$17:$V$116)/$V$15</f>
        <v>#DIV/0!</v>
      </c>
      <c r="AB15" s="256"/>
      <c r="AC15" s="257" t="e">
        <f>AA15/Z15-1</f>
        <v>#DIV/0!</v>
      </c>
      <c r="AD15" s="230"/>
      <c r="AE15" s="230"/>
      <c r="AF15" s="230"/>
      <c r="AG15" s="266">
        <f>SUM(AG17:AG116)</f>
        <v>0</v>
      </c>
      <c r="AH15" s="266">
        <f t="shared" ref="AH15:AN15" si="1">SUM(AH17:AH116)</f>
        <v>0</v>
      </c>
      <c r="AI15" s="266">
        <f t="shared" si="1"/>
        <v>0</v>
      </c>
      <c r="AJ15" s="266">
        <f t="shared" si="1"/>
        <v>0</v>
      </c>
      <c r="AK15" s="266">
        <f t="shared" si="1"/>
        <v>0</v>
      </c>
      <c r="AL15" s="266">
        <f t="shared" si="1"/>
        <v>0</v>
      </c>
      <c r="AM15" s="266">
        <f t="shared" si="1"/>
        <v>0</v>
      </c>
      <c r="AN15" s="266">
        <f t="shared" si="1"/>
        <v>0</v>
      </c>
      <c r="AO15" s="276">
        <f>SUM(AO17:AO116)</f>
        <v>0</v>
      </c>
      <c r="AP15" s="433">
        <f>SUM(AP17:AP116)</f>
        <v>0</v>
      </c>
    </row>
    <row r="16" spans="1:43" x14ac:dyDescent="0.25">
      <c r="A16" s="230"/>
      <c r="B16" s="230"/>
      <c r="C16" s="230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9"/>
      <c r="W16" s="259"/>
      <c r="X16" s="230"/>
      <c r="Y16" s="237"/>
      <c r="Z16" s="258"/>
      <c r="AA16" s="258"/>
      <c r="AB16" s="230"/>
      <c r="AD16" s="230"/>
      <c r="AE16" s="26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432"/>
    </row>
    <row r="17" spans="1:43" x14ac:dyDescent="0.25">
      <c r="A17" s="430" t="s">
        <v>80</v>
      </c>
      <c r="B17" s="329"/>
      <c r="C17" s="261"/>
      <c r="D17" s="330"/>
      <c r="E17" s="261"/>
      <c r="F17" s="261"/>
      <c r="G17" s="261"/>
      <c r="H17" s="262"/>
      <c r="I17" s="262"/>
      <c r="J17" s="261"/>
      <c r="K17" s="263"/>
      <c r="L17" s="263"/>
      <c r="M17" s="263"/>
      <c r="N17" s="263"/>
      <c r="O17" s="263"/>
      <c r="P17" s="263"/>
      <c r="Q17" s="264" t="e">
        <f>$C$11* PRODUCT(K17:P17)</f>
        <v>#DIV/0!</v>
      </c>
      <c r="R17" s="265"/>
      <c r="S17" s="265"/>
      <c r="T17" s="265"/>
      <c r="U17" s="258"/>
      <c r="V17" s="266">
        <f>AP17*AQ17</f>
        <v>0</v>
      </c>
      <c r="W17" s="267">
        <v>0</v>
      </c>
      <c r="X17" s="268"/>
      <c r="Y17" s="237"/>
      <c r="Z17" s="269">
        <v>0</v>
      </c>
      <c r="AA17" s="440" t="e">
        <f>$Q17/(1-$R17-$S17-$T17)/$T$6</f>
        <v>#DIV/0!</v>
      </c>
      <c r="AB17" s="270"/>
      <c r="AC17" s="271">
        <f>IF(Z17=0,0,AA17/Z17-1)</f>
        <v>0</v>
      </c>
      <c r="AD17" s="270"/>
      <c r="AE17" s="272" t="e">
        <f t="shared" ref="AE17:AE48" si="2">V17/$V$15</f>
        <v>#DIV/0!</v>
      </c>
      <c r="AF17" s="230"/>
      <c r="AG17" s="267"/>
      <c r="AH17" s="267"/>
      <c r="AI17" s="267"/>
      <c r="AJ17" s="267"/>
      <c r="AK17" s="267"/>
      <c r="AL17" s="267"/>
      <c r="AM17" s="267"/>
      <c r="AN17" s="267"/>
      <c r="AO17" s="267"/>
      <c r="AP17" s="266">
        <f>SUM(AG17:AO17)</f>
        <v>0</v>
      </c>
      <c r="AQ17" s="273">
        <f>IF(OR(E17="DNM", E17=""),0,1)</f>
        <v>0</v>
      </c>
    </row>
    <row r="18" spans="1:43" x14ac:dyDescent="0.25">
      <c r="A18" s="430" t="s">
        <v>81</v>
      </c>
      <c r="B18" s="262"/>
      <c r="C18" s="262"/>
      <c r="D18" s="331"/>
      <c r="E18" s="262"/>
      <c r="F18" s="262"/>
      <c r="G18" s="262"/>
      <c r="H18" s="262"/>
      <c r="I18" s="262"/>
      <c r="J18" s="262"/>
      <c r="K18" s="263"/>
      <c r="L18" s="263"/>
      <c r="M18" s="263"/>
      <c r="N18" s="263"/>
      <c r="O18" s="263"/>
      <c r="P18" s="263"/>
      <c r="Q18" s="264" t="e">
        <f t="shared" ref="Q18:Q81" si="3">$C$11* PRODUCT(K18:P18)</f>
        <v>#DIV/0!</v>
      </c>
      <c r="R18" s="265"/>
      <c r="S18" s="265"/>
      <c r="T18" s="265"/>
      <c r="U18" s="258"/>
      <c r="V18" s="266">
        <f t="shared" ref="V18:V81" si="4">AP18*AQ18</f>
        <v>0</v>
      </c>
      <c r="W18" s="267">
        <v>0</v>
      </c>
      <c r="X18" s="268"/>
      <c r="Y18" s="237"/>
      <c r="Z18" s="269">
        <v>0</v>
      </c>
      <c r="AA18" s="440" t="e">
        <f t="shared" ref="AA18:AA81" si="5">$Q18/(1-$R18-$S18-$T18)/$T$6</f>
        <v>#DIV/0!</v>
      </c>
      <c r="AB18" s="270"/>
      <c r="AC18" s="271">
        <f t="shared" ref="AC18:AC81" si="6">IF(Z18=0,0,AA18/Z18-1)</f>
        <v>0</v>
      </c>
      <c r="AD18" s="270"/>
      <c r="AE18" s="272" t="e">
        <f t="shared" si="2"/>
        <v>#DIV/0!</v>
      </c>
      <c r="AF18" s="230"/>
      <c r="AG18" s="267"/>
      <c r="AH18" s="267"/>
      <c r="AI18" s="267"/>
      <c r="AJ18" s="267"/>
      <c r="AK18" s="267"/>
      <c r="AL18" s="267"/>
      <c r="AM18" s="267"/>
      <c r="AN18" s="267"/>
      <c r="AO18" s="267"/>
      <c r="AP18" s="266">
        <f t="shared" ref="AP18:AP81" si="7">SUM(AG18:AO18)</f>
        <v>0</v>
      </c>
      <c r="AQ18" s="273">
        <f t="shared" ref="AQ18:AQ81" si="8">IF(OR(E18="DNM", E18=""),0,1)</f>
        <v>0</v>
      </c>
    </row>
    <row r="19" spans="1:43" x14ac:dyDescent="0.25">
      <c r="A19" s="430" t="s">
        <v>82</v>
      </c>
      <c r="B19" s="262"/>
      <c r="C19" s="262"/>
      <c r="D19" s="331"/>
      <c r="E19" s="262"/>
      <c r="F19" s="262"/>
      <c r="G19" s="262"/>
      <c r="H19" s="262"/>
      <c r="I19" s="262"/>
      <c r="J19" s="262"/>
      <c r="K19" s="263"/>
      <c r="L19" s="263"/>
      <c r="M19" s="263"/>
      <c r="N19" s="263"/>
      <c r="O19" s="263"/>
      <c r="P19" s="263"/>
      <c r="Q19" s="264" t="e">
        <f t="shared" si="3"/>
        <v>#DIV/0!</v>
      </c>
      <c r="R19" s="265"/>
      <c r="S19" s="265"/>
      <c r="T19" s="265"/>
      <c r="U19" s="258"/>
      <c r="V19" s="266">
        <f t="shared" si="4"/>
        <v>0</v>
      </c>
      <c r="W19" s="267">
        <v>0</v>
      </c>
      <c r="X19" s="268"/>
      <c r="Y19" s="237"/>
      <c r="Z19" s="269">
        <v>0</v>
      </c>
      <c r="AA19" s="440" t="e">
        <f t="shared" si="5"/>
        <v>#DIV/0!</v>
      </c>
      <c r="AB19" s="270"/>
      <c r="AC19" s="271">
        <f t="shared" si="6"/>
        <v>0</v>
      </c>
      <c r="AD19" s="270"/>
      <c r="AE19" s="272" t="e">
        <f t="shared" si="2"/>
        <v>#DIV/0!</v>
      </c>
      <c r="AF19" s="230"/>
      <c r="AG19" s="267"/>
      <c r="AH19" s="267"/>
      <c r="AI19" s="267"/>
      <c r="AJ19" s="267"/>
      <c r="AK19" s="267"/>
      <c r="AL19" s="267"/>
      <c r="AM19" s="267"/>
      <c r="AN19" s="267"/>
      <c r="AO19" s="267"/>
      <c r="AP19" s="266">
        <f t="shared" si="7"/>
        <v>0</v>
      </c>
      <c r="AQ19" s="273">
        <f t="shared" si="8"/>
        <v>0</v>
      </c>
    </row>
    <row r="20" spans="1:43" x14ac:dyDescent="0.25">
      <c r="A20" s="430" t="s">
        <v>83</v>
      </c>
      <c r="B20" s="262"/>
      <c r="C20" s="262"/>
      <c r="D20" s="331"/>
      <c r="E20" s="262"/>
      <c r="F20" s="262"/>
      <c r="G20" s="262"/>
      <c r="H20" s="262"/>
      <c r="I20" s="262"/>
      <c r="J20" s="262"/>
      <c r="K20" s="263"/>
      <c r="L20" s="263"/>
      <c r="M20" s="263"/>
      <c r="N20" s="263"/>
      <c r="O20" s="263"/>
      <c r="P20" s="263"/>
      <c r="Q20" s="264" t="e">
        <f t="shared" si="3"/>
        <v>#DIV/0!</v>
      </c>
      <c r="R20" s="265"/>
      <c r="S20" s="265"/>
      <c r="T20" s="265"/>
      <c r="U20" s="258"/>
      <c r="V20" s="266">
        <f t="shared" si="4"/>
        <v>0</v>
      </c>
      <c r="W20" s="267">
        <v>0</v>
      </c>
      <c r="X20" s="268"/>
      <c r="Y20" s="237"/>
      <c r="Z20" s="269">
        <v>0</v>
      </c>
      <c r="AA20" s="440" t="e">
        <f t="shared" si="5"/>
        <v>#DIV/0!</v>
      </c>
      <c r="AB20" s="270"/>
      <c r="AC20" s="271">
        <f t="shared" si="6"/>
        <v>0</v>
      </c>
      <c r="AD20" s="270"/>
      <c r="AE20" s="272" t="e">
        <f t="shared" si="2"/>
        <v>#DIV/0!</v>
      </c>
      <c r="AF20" s="230"/>
      <c r="AG20" s="267"/>
      <c r="AH20" s="267"/>
      <c r="AI20" s="267"/>
      <c r="AJ20" s="267"/>
      <c r="AK20" s="267"/>
      <c r="AL20" s="267"/>
      <c r="AM20" s="267"/>
      <c r="AN20" s="267"/>
      <c r="AO20" s="267"/>
      <c r="AP20" s="266">
        <f t="shared" si="7"/>
        <v>0</v>
      </c>
      <c r="AQ20" s="273">
        <f t="shared" si="8"/>
        <v>0</v>
      </c>
    </row>
    <row r="21" spans="1:43" x14ac:dyDescent="0.25">
      <c r="A21" s="430" t="s">
        <v>84</v>
      </c>
      <c r="B21" s="262"/>
      <c r="C21" s="262"/>
      <c r="D21" s="331"/>
      <c r="E21" s="262"/>
      <c r="F21" s="262"/>
      <c r="G21" s="262"/>
      <c r="H21" s="262"/>
      <c r="I21" s="262"/>
      <c r="J21" s="262"/>
      <c r="K21" s="263"/>
      <c r="L21" s="263"/>
      <c r="M21" s="263"/>
      <c r="N21" s="263"/>
      <c r="O21" s="263"/>
      <c r="P21" s="263"/>
      <c r="Q21" s="264" t="e">
        <f t="shared" si="3"/>
        <v>#DIV/0!</v>
      </c>
      <c r="R21" s="265"/>
      <c r="S21" s="265"/>
      <c r="T21" s="265"/>
      <c r="U21" s="258"/>
      <c r="V21" s="266">
        <f t="shared" si="4"/>
        <v>0</v>
      </c>
      <c r="W21" s="267">
        <v>0</v>
      </c>
      <c r="X21" s="268"/>
      <c r="Y21" s="237"/>
      <c r="Z21" s="269">
        <v>0</v>
      </c>
      <c r="AA21" s="440" t="e">
        <f t="shared" si="5"/>
        <v>#DIV/0!</v>
      </c>
      <c r="AB21" s="270"/>
      <c r="AC21" s="271">
        <f t="shared" si="6"/>
        <v>0</v>
      </c>
      <c r="AD21" s="270"/>
      <c r="AE21" s="272" t="e">
        <f t="shared" si="2"/>
        <v>#DIV/0!</v>
      </c>
      <c r="AF21" s="230"/>
      <c r="AG21" s="267"/>
      <c r="AH21" s="267"/>
      <c r="AI21" s="267"/>
      <c r="AJ21" s="267"/>
      <c r="AK21" s="267"/>
      <c r="AL21" s="267"/>
      <c r="AM21" s="267"/>
      <c r="AN21" s="267"/>
      <c r="AO21" s="267"/>
      <c r="AP21" s="266">
        <f t="shared" si="7"/>
        <v>0</v>
      </c>
      <c r="AQ21" s="273">
        <f t="shared" si="8"/>
        <v>0</v>
      </c>
    </row>
    <row r="22" spans="1:43" x14ac:dyDescent="0.25">
      <c r="A22" s="430" t="s">
        <v>85</v>
      </c>
      <c r="B22" s="262"/>
      <c r="C22" s="262"/>
      <c r="D22" s="331"/>
      <c r="E22" s="262"/>
      <c r="F22" s="262"/>
      <c r="G22" s="262"/>
      <c r="H22" s="262"/>
      <c r="I22" s="262" t="s">
        <v>385</v>
      </c>
      <c r="J22" s="262"/>
      <c r="K22" s="263"/>
      <c r="L22" s="263"/>
      <c r="M22" s="263"/>
      <c r="N22" s="263"/>
      <c r="O22" s="263"/>
      <c r="P22" s="263"/>
      <c r="Q22" s="264" t="e">
        <f t="shared" si="3"/>
        <v>#DIV/0!</v>
      </c>
      <c r="R22" s="265"/>
      <c r="S22" s="265"/>
      <c r="T22" s="265"/>
      <c r="U22" s="258"/>
      <c r="V22" s="266">
        <f t="shared" si="4"/>
        <v>0</v>
      </c>
      <c r="W22" s="267">
        <v>0</v>
      </c>
      <c r="X22" s="268"/>
      <c r="Y22" s="237"/>
      <c r="Z22" s="269">
        <v>0</v>
      </c>
      <c r="AA22" s="440" t="e">
        <f t="shared" si="5"/>
        <v>#DIV/0!</v>
      </c>
      <c r="AB22" s="270"/>
      <c r="AC22" s="271">
        <f t="shared" si="6"/>
        <v>0</v>
      </c>
      <c r="AD22" s="270"/>
      <c r="AE22" s="272" t="e">
        <f t="shared" si="2"/>
        <v>#DIV/0!</v>
      </c>
      <c r="AF22" s="230"/>
      <c r="AG22" s="267"/>
      <c r="AH22" s="267"/>
      <c r="AI22" s="267"/>
      <c r="AJ22" s="267"/>
      <c r="AK22" s="267"/>
      <c r="AL22" s="267"/>
      <c r="AM22" s="267"/>
      <c r="AN22" s="267"/>
      <c r="AO22" s="267"/>
      <c r="AP22" s="266">
        <f t="shared" si="7"/>
        <v>0</v>
      </c>
      <c r="AQ22" s="273">
        <f t="shared" si="8"/>
        <v>0</v>
      </c>
    </row>
    <row r="23" spans="1:43" x14ac:dyDescent="0.25">
      <c r="A23" s="430" t="s">
        <v>86</v>
      </c>
      <c r="B23" s="262"/>
      <c r="C23" s="262"/>
      <c r="D23" s="331"/>
      <c r="E23" s="262"/>
      <c r="F23" s="262"/>
      <c r="G23" s="262"/>
      <c r="H23" s="262"/>
      <c r="I23" s="262"/>
      <c r="J23" s="262"/>
      <c r="K23" s="263"/>
      <c r="L23" s="263"/>
      <c r="M23" s="263"/>
      <c r="N23" s="263"/>
      <c r="O23" s="263"/>
      <c r="P23" s="263"/>
      <c r="Q23" s="264" t="e">
        <f t="shared" si="3"/>
        <v>#DIV/0!</v>
      </c>
      <c r="R23" s="265"/>
      <c r="S23" s="265"/>
      <c r="T23" s="265"/>
      <c r="U23" s="258"/>
      <c r="V23" s="266">
        <f t="shared" si="4"/>
        <v>0</v>
      </c>
      <c r="W23" s="267">
        <v>0</v>
      </c>
      <c r="X23" s="268"/>
      <c r="Y23" s="237"/>
      <c r="Z23" s="269">
        <v>0</v>
      </c>
      <c r="AA23" s="440" t="e">
        <f t="shared" si="5"/>
        <v>#DIV/0!</v>
      </c>
      <c r="AB23" s="270"/>
      <c r="AC23" s="271">
        <f t="shared" si="6"/>
        <v>0</v>
      </c>
      <c r="AD23" s="270"/>
      <c r="AE23" s="272" t="e">
        <f t="shared" si="2"/>
        <v>#DIV/0!</v>
      </c>
      <c r="AF23" s="230"/>
      <c r="AG23" s="267"/>
      <c r="AH23" s="267"/>
      <c r="AI23" s="267"/>
      <c r="AJ23" s="267"/>
      <c r="AK23" s="267"/>
      <c r="AL23" s="267"/>
      <c r="AM23" s="267"/>
      <c r="AN23" s="267"/>
      <c r="AO23" s="267"/>
      <c r="AP23" s="266">
        <f t="shared" si="7"/>
        <v>0</v>
      </c>
      <c r="AQ23" s="273">
        <f t="shared" si="8"/>
        <v>0</v>
      </c>
    </row>
    <row r="24" spans="1:43" x14ac:dyDescent="0.25">
      <c r="A24" s="430" t="s">
        <v>87</v>
      </c>
      <c r="B24" s="262"/>
      <c r="C24" s="262"/>
      <c r="D24" s="331"/>
      <c r="E24" s="262"/>
      <c r="F24" s="262"/>
      <c r="G24" s="262"/>
      <c r="H24" s="262"/>
      <c r="I24" s="262"/>
      <c r="J24" s="262"/>
      <c r="K24" s="263"/>
      <c r="L24" s="263"/>
      <c r="M24" s="263"/>
      <c r="N24" s="263"/>
      <c r="O24" s="263"/>
      <c r="P24" s="263"/>
      <c r="Q24" s="264" t="e">
        <f t="shared" si="3"/>
        <v>#DIV/0!</v>
      </c>
      <c r="R24" s="265"/>
      <c r="S24" s="265"/>
      <c r="T24" s="265"/>
      <c r="U24" s="258"/>
      <c r="V24" s="266">
        <f t="shared" si="4"/>
        <v>0</v>
      </c>
      <c r="W24" s="267">
        <v>0</v>
      </c>
      <c r="X24" s="268"/>
      <c r="Y24" s="237"/>
      <c r="Z24" s="269">
        <v>0</v>
      </c>
      <c r="AA24" s="440" t="e">
        <f t="shared" si="5"/>
        <v>#DIV/0!</v>
      </c>
      <c r="AB24" s="270"/>
      <c r="AC24" s="271">
        <f t="shared" si="6"/>
        <v>0</v>
      </c>
      <c r="AD24" s="270"/>
      <c r="AE24" s="272" t="e">
        <f t="shared" si="2"/>
        <v>#DIV/0!</v>
      </c>
      <c r="AF24" s="230"/>
      <c r="AG24" s="267"/>
      <c r="AH24" s="267"/>
      <c r="AI24" s="267"/>
      <c r="AJ24" s="267"/>
      <c r="AK24" s="267"/>
      <c r="AL24" s="267"/>
      <c r="AM24" s="267"/>
      <c r="AN24" s="267"/>
      <c r="AO24" s="267"/>
      <c r="AP24" s="266">
        <f t="shared" si="7"/>
        <v>0</v>
      </c>
      <c r="AQ24" s="273">
        <f t="shared" si="8"/>
        <v>0</v>
      </c>
    </row>
    <row r="25" spans="1:43" x14ac:dyDescent="0.25">
      <c r="A25" s="430" t="s">
        <v>88</v>
      </c>
      <c r="B25" s="262"/>
      <c r="C25" s="262"/>
      <c r="D25" s="331"/>
      <c r="E25" s="262"/>
      <c r="F25" s="262"/>
      <c r="G25" s="262"/>
      <c r="H25" s="262"/>
      <c r="I25" s="262"/>
      <c r="J25" s="262"/>
      <c r="K25" s="263"/>
      <c r="L25" s="263"/>
      <c r="M25" s="263"/>
      <c r="N25" s="263"/>
      <c r="O25" s="263"/>
      <c r="P25" s="263"/>
      <c r="Q25" s="264" t="e">
        <f t="shared" si="3"/>
        <v>#DIV/0!</v>
      </c>
      <c r="R25" s="265"/>
      <c r="S25" s="265"/>
      <c r="T25" s="265"/>
      <c r="U25" s="258"/>
      <c r="V25" s="266">
        <f t="shared" si="4"/>
        <v>0</v>
      </c>
      <c r="W25" s="267">
        <v>0</v>
      </c>
      <c r="X25" s="268"/>
      <c r="Y25" s="237"/>
      <c r="Z25" s="269">
        <v>0</v>
      </c>
      <c r="AA25" s="440" t="e">
        <f t="shared" si="5"/>
        <v>#DIV/0!</v>
      </c>
      <c r="AB25" s="270"/>
      <c r="AC25" s="271">
        <f t="shared" si="6"/>
        <v>0</v>
      </c>
      <c r="AD25" s="270"/>
      <c r="AE25" s="272" t="e">
        <f t="shared" si="2"/>
        <v>#DIV/0!</v>
      </c>
      <c r="AF25" s="230"/>
      <c r="AG25" s="267"/>
      <c r="AH25" s="267"/>
      <c r="AI25" s="267"/>
      <c r="AJ25" s="267"/>
      <c r="AK25" s="267"/>
      <c r="AL25" s="267"/>
      <c r="AM25" s="267"/>
      <c r="AN25" s="267"/>
      <c r="AO25" s="267"/>
      <c r="AP25" s="266">
        <f t="shared" si="7"/>
        <v>0</v>
      </c>
      <c r="AQ25" s="273">
        <f t="shared" si="8"/>
        <v>0</v>
      </c>
    </row>
    <row r="26" spans="1:43" x14ac:dyDescent="0.25">
      <c r="A26" s="430" t="s">
        <v>89</v>
      </c>
      <c r="B26" s="262"/>
      <c r="C26" s="262"/>
      <c r="D26" s="331"/>
      <c r="E26" s="262"/>
      <c r="F26" s="262"/>
      <c r="G26" s="262"/>
      <c r="H26" s="262"/>
      <c r="I26" s="262"/>
      <c r="J26" s="262"/>
      <c r="K26" s="263"/>
      <c r="L26" s="263"/>
      <c r="M26" s="263"/>
      <c r="N26" s="263"/>
      <c r="O26" s="263"/>
      <c r="P26" s="263"/>
      <c r="Q26" s="264" t="e">
        <f t="shared" si="3"/>
        <v>#DIV/0!</v>
      </c>
      <c r="R26" s="265"/>
      <c r="S26" s="265"/>
      <c r="T26" s="265"/>
      <c r="U26" s="258"/>
      <c r="V26" s="266">
        <f t="shared" si="4"/>
        <v>0</v>
      </c>
      <c r="W26" s="267">
        <v>0</v>
      </c>
      <c r="X26" s="268"/>
      <c r="Y26" s="237"/>
      <c r="Z26" s="269">
        <v>0</v>
      </c>
      <c r="AA26" s="440" t="e">
        <f t="shared" si="5"/>
        <v>#DIV/0!</v>
      </c>
      <c r="AB26" s="270"/>
      <c r="AC26" s="271">
        <f t="shared" si="6"/>
        <v>0</v>
      </c>
      <c r="AD26" s="270"/>
      <c r="AE26" s="272" t="e">
        <f t="shared" si="2"/>
        <v>#DIV/0!</v>
      </c>
      <c r="AF26" s="230"/>
      <c r="AG26" s="267"/>
      <c r="AH26" s="267"/>
      <c r="AI26" s="267"/>
      <c r="AJ26" s="267"/>
      <c r="AK26" s="267"/>
      <c r="AL26" s="267"/>
      <c r="AM26" s="267"/>
      <c r="AN26" s="267"/>
      <c r="AO26" s="267"/>
      <c r="AP26" s="266">
        <f t="shared" si="7"/>
        <v>0</v>
      </c>
      <c r="AQ26" s="273">
        <f t="shared" si="8"/>
        <v>0</v>
      </c>
    </row>
    <row r="27" spans="1:43" x14ac:dyDescent="0.25">
      <c r="A27" s="430" t="s">
        <v>90</v>
      </c>
      <c r="B27" s="262"/>
      <c r="C27" s="262"/>
      <c r="D27" s="331"/>
      <c r="E27" s="262"/>
      <c r="F27" s="262"/>
      <c r="G27" s="262"/>
      <c r="H27" s="262"/>
      <c r="I27" s="262"/>
      <c r="J27" s="262"/>
      <c r="K27" s="263"/>
      <c r="L27" s="263"/>
      <c r="M27" s="263"/>
      <c r="N27" s="263"/>
      <c r="O27" s="263"/>
      <c r="P27" s="263"/>
      <c r="Q27" s="264" t="e">
        <f t="shared" si="3"/>
        <v>#DIV/0!</v>
      </c>
      <c r="R27" s="265"/>
      <c r="S27" s="265"/>
      <c r="T27" s="265"/>
      <c r="U27" s="258"/>
      <c r="V27" s="266">
        <f t="shared" si="4"/>
        <v>0</v>
      </c>
      <c r="W27" s="267">
        <v>0</v>
      </c>
      <c r="X27" s="268"/>
      <c r="Y27" s="237"/>
      <c r="Z27" s="269">
        <v>0</v>
      </c>
      <c r="AA27" s="440" t="e">
        <f t="shared" si="5"/>
        <v>#DIV/0!</v>
      </c>
      <c r="AB27" s="270"/>
      <c r="AC27" s="271">
        <f t="shared" si="6"/>
        <v>0</v>
      </c>
      <c r="AD27" s="270"/>
      <c r="AE27" s="272" t="e">
        <f t="shared" si="2"/>
        <v>#DIV/0!</v>
      </c>
      <c r="AF27" s="230"/>
      <c r="AG27" s="267"/>
      <c r="AH27" s="267"/>
      <c r="AI27" s="267"/>
      <c r="AJ27" s="267"/>
      <c r="AK27" s="267"/>
      <c r="AL27" s="267"/>
      <c r="AM27" s="267"/>
      <c r="AN27" s="267"/>
      <c r="AO27" s="267"/>
      <c r="AP27" s="266">
        <f t="shared" si="7"/>
        <v>0</v>
      </c>
      <c r="AQ27" s="273">
        <f t="shared" si="8"/>
        <v>0</v>
      </c>
    </row>
    <row r="28" spans="1:43" x14ac:dyDescent="0.25">
      <c r="A28" s="430" t="s">
        <v>91</v>
      </c>
      <c r="B28" s="262"/>
      <c r="C28" s="262"/>
      <c r="D28" s="331"/>
      <c r="E28" s="262"/>
      <c r="F28" s="262"/>
      <c r="G28" s="262"/>
      <c r="H28" s="262"/>
      <c r="I28" s="262"/>
      <c r="J28" s="262"/>
      <c r="K28" s="263"/>
      <c r="L28" s="263"/>
      <c r="M28" s="263"/>
      <c r="N28" s="263"/>
      <c r="O28" s="263"/>
      <c r="P28" s="263"/>
      <c r="Q28" s="264" t="e">
        <f t="shared" si="3"/>
        <v>#DIV/0!</v>
      </c>
      <c r="R28" s="265"/>
      <c r="S28" s="265"/>
      <c r="T28" s="265"/>
      <c r="U28" s="258"/>
      <c r="V28" s="266">
        <f t="shared" si="4"/>
        <v>0</v>
      </c>
      <c r="W28" s="267">
        <v>0</v>
      </c>
      <c r="X28" s="268"/>
      <c r="Y28" s="237"/>
      <c r="Z28" s="269">
        <v>0</v>
      </c>
      <c r="AA28" s="440" t="e">
        <f t="shared" si="5"/>
        <v>#DIV/0!</v>
      </c>
      <c r="AB28" s="270"/>
      <c r="AC28" s="271">
        <f t="shared" si="6"/>
        <v>0</v>
      </c>
      <c r="AD28" s="270"/>
      <c r="AE28" s="272" t="e">
        <f t="shared" si="2"/>
        <v>#DIV/0!</v>
      </c>
      <c r="AF28" s="230"/>
      <c r="AG28" s="267"/>
      <c r="AH28" s="267"/>
      <c r="AI28" s="267"/>
      <c r="AJ28" s="267"/>
      <c r="AK28" s="267"/>
      <c r="AL28" s="267"/>
      <c r="AM28" s="267"/>
      <c r="AN28" s="267"/>
      <c r="AO28" s="267"/>
      <c r="AP28" s="266">
        <f t="shared" si="7"/>
        <v>0</v>
      </c>
      <c r="AQ28" s="273">
        <f t="shared" si="8"/>
        <v>0</v>
      </c>
    </row>
    <row r="29" spans="1:43" x14ac:dyDescent="0.25">
      <c r="A29" s="430" t="s">
        <v>92</v>
      </c>
      <c r="B29" s="262"/>
      <c r="C29" s="262"/>
      <c r="D29" s="331"/>
      <c r="E29" s="262"/>
      <c r="F29" s="262"/>
      <c r="G29" s="262"/>
      <c r="H29" s="262"/>
      <c r="I29" s="262"/>
      <c r="J29" s="262"/>
      <c r="K29" s="263"/>
      <c r="L29" s="263"/>
      <c r="M29" s="263"/>
      <c r="N29" s="263"/>
      <c r="O29" s="263"/>
      <c r="P29" s="263"/>
      <c r="Q29" s="264" t="e">
        <f t="shared" si="3"/>
        <v>#DIV/0!</v>
      </c>
      <c r="R29" s="265"/>
      <c r="S29" s="265"/>
      <c r="T29" s="265"/>
      <c r="U29" s="258"/>
      <c r="V29" s="266">
        <f t="shared" si="4"/>
        <v>0</v>
      </c>
      <c r="W29" s="267">
        <v>0</v>
      </c>
      <c r="X29" s="268"/>
      <c r="Y29" s="237"/>
      <c r="Z29" s="269">
        <v>0</v>
      </c>
      <c r="AA29" s="440" t="e">
        <f t="shared" si="5"/>
        <v>#DIV/0!</v>
      </c>
      <c r="AB29" s="270"/>
      <c r="AC29" s="271">
        <f t="shared" si="6"/>
        <v>0</v>
      </c>
      <c r="AD29" s="270"/>
      <c r="AE29" s="272" t="e">
        <f t="shared" si="2"/>
        <v>#DIV/0!</v>
      </c>
      <c r="AF29" s="230"/>
      <c r="AG29" s="267"/>
      <c r="AH29" s="267"/>
      <c r="AI29" s="267"/>
      <c r="AJ29" s="267"/>
      <c r="AK29" s="267"/>
      <c r="AL29" s="267"/>
      <c r="AM29" s="267"/>
      <c r="AN29" s="267"/>
      <c r="AO29" s="267"/>
      <c r="AP29" s="266">
        <f t="shared" si="7"/>
        <v>0</v>
      </c>
      <c r="AQ29" s="273">
        <f t="shared" si="8"/>
        <v>0</v>
      </c>
    </row>
    <row r="30" spans="1:43" x14ac:dyDescent="0.25">
      <c r="A30" s="430" t="s">
        <v>93</v>
      </c>
      <c r="B30" s="262"/>
      <c r="C30" s="262"/>
      <c r="D30" s="331"/>
      <c r="E30" s="262"/>
      <c r="F30" s="262"/>
      <c r="G30" s="262"/>
      <c r="H30" s="262"/>
      <c r="I30" s="262"/>
      <c r="J30" s="262"/>
      <c r="K30" s="263"/>
      <c r="L30" s="263"/>
      <c r="M30" s="263"/>
      <c r="N30" s="263"/>
      <c r="O30" s="263"/>
      <c r="P30" s="263"/>
      <c r="Q30" s="264" t="e">
        <f t="shared" si="3"/>
        <v>#DIV/0!</v>
      </c>
      <c r="R30" s="265"/>
      <c r="S30" s="265"/>
      <c r="T30" s="265"/>
      <c r="U30" s="258"/>
      <c r="V30" s="266">
        <f t="shared" si="4"/>
        <v>0</v>
      </c>
      <c r="W30" s="267">
        <v>0</v>
      </c>
      <c r="X30" s="268"/>
      <c r="Y30" s="237"/>
      <c r="Z30" s="269">
        <v>0</v>
      </c>
      <c r="AA30" s="440" t="e">
        <f t="shared" si="5"/>
        <v>#DIV/0!</v>
      </c>
      <c r="AB30" s="270"/>
      <c r="AC30" s="271">
        <f t="shared" si="6"/>
        <v>0</v>
      </c>
      <c r="AD30" s="270"/>
      <c r="AE30" s="272" t="e">
        <f t="shared" si="2"/>
        <v>#DIV/0!</v>
      </c>
      <c r="AF30" s="230"/>
      <c r="AG30" s="267"/>
      <c r="AH30" s="267"/>
      <c r="AI30" s="267"/>
      <c r="AJ30" s="267"/>
      <c r="AK30" s="267"/>
      <c r="AL30" s="267"/>
      <c r="AM30" s="267"/>
      <c r="AN30" s="267"/>
      <c r="AO30" s="267"/>
      <c r="AP30" s="266">
        <f t="shared" si="7"/>
        <v>0</v>
      </c>
      <c r="AQ30" s="273">
        <f t="shared" si="8"/>
        <v>0</v>
      </c>
    </row>
    <row r="31" spans="1:43" x14ac:dyDescent="0.25">
      <c r="A31" s="430" t="s">
        <v>94</v>
      </c>
      <c r="B31" s="262"/>
      <c r="C31" s="262"/>
      <c r="D31" s="331"/>
      <c r="E31" s="262"/>
      <c r="F31" s="262"/>
      <c r="G31" s="262"/>
      <c r="H31" s="262"/>
      <c r="I31" s="262"/>
      <c r="J31" s="262"/>
      <c r="K31" s="263"/>
      <c r="L31" s="263"/>
      <c r="M31" s="263"/>
      <c r="N31" s="263"/>
      <c r="O31" s="263"/>
      <c r="P31" s="263"/>
      <c r="Q31" s="264" t="e">
        <f t="shared" si="3"/>
        <v>#DIV/0!</v>
      </c>
      <c r="R31" s="265"/>
      <c r="S31" s="265"/>
      <c r="T31" s="265"/>
      <c r="U31" s="258"/>
      <c r="V31" s="266">
        <f t="shared" si="4"/>
        <v>0</v>
      </c>
      <c r="W31" s="267">
        <v>0</v>
      </c>
      <c r="X31" s="268"/>
      <c r="Y31" s="237"/>
      <c r="Z31" s="269">
        <v>0</v>
      </c>
      <c r="AA31" s="440" t="e">
        <f t="shared" si="5"/>
        <v>#DIV/0!</v>
      </c>
      <c r="AB31" s="270"/>
      <c r="AC31" s="271">
        <f t="shared" si="6"/>
        <v>0</v>
      </c>
      <c r="AD31" s="270"/>
      <c r="AE31" s="272" t="e">
        <f t="shared" si="2"/>
        <v>#DIV/0!</v>
      </c>
      <c r="AF31" s="230"/>
      <c r="AG31" s="267"/>
      <c r="AH31" s="267"/>
      <c r="AI31" s="267"/>
      <c r="AJ31" s="267"/>
      <c r="AK31" s="267"/>
      <c r="AL31" s="267"/>
      <c r="AM31" s="267"/>
      <c r="AN31" s="267"/>
      <c r="AO31" s="267"/>
      <c r="AP31" s="266">
        <f>SUM(AG31:AO31)</f>
        <v>0</v>
      </c>
      <c r="AQ31" s="273">
        <f t="shared" si="8"/>
        <v>0</v>
      </c>
    </row>
    <row r="32" spans="1:43" x14ac:dyDescent="0.25">
      <c r="A32" s="430" t="s">
        <v>95</v>
      </c>
      <c r="B32" s="262"/>
      <c r="C32" s="262"/>
      <c r="D32" s="331"/>
      <c r="E32" s="262"/>
      <c r="F32" s="262"/>
      <c r="G32" s="262"/>
      <c r="H32" s="262"/>
      <c r="I32" s="262"/>
      <c r="J32" s="262"/>
      <c r="K32" s="263"/>
      <c r="L32" s="263"/>
      <c r="M32" s="263"/>
      <c r="N32" s="263"/>
      <c r="O32" s="263"/>
      <c r="P32" s="263"/>
      <c r="Q32" s="264" t="e">
        <f t="shared" si="3"/>
        <v>#DIV/0!</v>
      </c>
      <c r="R32" s="265"/>
      <c r="S32" s="265"/>
      <c r="T32" s="265"/>
      <c r="U32" s="258"/>
      <c r="V32" s="266">
        <f t="shared" si="4"/>
        <v>0</v>
      </c>
      <c r="W32" s="267">
        <v>0</v>
      </c>
      <c r="X32" s="268"/>
      <c r="Y32" s="237"/>
      <c r="Z32" s="269">
        <v>0</v>
      </c>
      <c r="AA32" s="440" t="e">
        <f t="shared" si="5"/>
        <v>#DIV/0!</v>
      </c>
      <c r="AB32" s="270"/>
      <c r="AC32" s="271">
        <f t="shared" si="6"/>
        <v>0</v>
      </c>
      <c r="AD32" s="270"/>
      <c r="AE32" s="272" t="e">
        <f t="shared" si="2"/>
        <v>#DIV/0!</v>
      </c>
      <c r="AF32" s="230"/>
      <c r="AG32" s="267"/>
      <c r="AH32" s="267"/>
      <c r="AI32" s="267"/>
      <c r="AJ32" s="267"/>
      <c r="AK32" s="267"/>
      <c r="AL32" s="267"/>
      <c r="AM32" s="267"/>
      <c r="AN32" s="267"/>
      <c r="AO32" s="267"/>
      <c r="AP32" s="266">
        <f t="shared" si="7"/>
        <v>0</v>
      </c>
      <c r="AQ32" s="273">
        <f t="shared" si="8"/>
        <v>0</v>
      </c>
    </row>
    <row r="33" spans="1:43" x14ac:dyDescent="0.25">
      <c r="A33" s="430" t="s">
        <v>96</v>
      </c>
      <c r="B33" s="262"/>
      <c r="C33" s="262"/>
      <c r="D33" s="331"/>
      <c r="E33" s="262"/>
      <c r="F33" s="262"/>
      <c r="G33" s="262"/>
      <c r="H33" s="262"/>
      <c r="I33" s="262"/>
      <c r="J33" s="262"/>
      <c r="K33" s="263"/>
      <c r="L33" s="263"/>
      <c r="M33" s="263"/>
      <c r="N33" s="263"/>
      <c r="O33" s="263"/>
      <c r="P33" s="263"/>
      <c r="Q33" s="264" t="e">
        <f t="shared" si="3"/>
        <v>#DIV/0!</v>
      </c>
      <c r="R33" s="265"/>
      <c r="S33" s="265"/>
      <c r="T33" s="265"/>
      <c r="U33" s="258"/>
      <c r="V33" s="266">
        <f t="shared" si="4"/>
        <v>0</v>
      </c>
      <c r="W33" s="267">
        <v>0</v>
      </c>
      <c r="X33" s="268"/>
      <c r="Y33" s="237"/>
      <c r="Z33" s="269">
        <v>0</v>
      </c>
      <c r="AA33" s="440" t="e">
        <f t="shared" si="5"/>
        <v>#DIV/0!</v>
      </c>
      <c r="AB33" s="270"/>
      <c r="AC33" s="271">
        <f t="shared" si="6"/>
        <v>0</v>
      </c>
      <c r="AD33" s="270"/>
      <c r="AE33" s="272" t="e">
        <f t="shared" si="2"/>
        <v>#DIV/0!</v>
      </c>
      <c r="AF33" s="230"/>
      <c r="AG33" s="267"/>
      <c r="AH33" s="267"/>
      <c r="AI33" s="267"/>
      <c r="AJ33" s="267"/>
      <c r="AK33" s="267"/>
      <c r="AL33" s="267"/>
      <c r="AM33" s="267"/>
      <c r="AN33" s="267"/>
      <c r="AO33" s="267"/>
      <c r="AP33" s="266">
        <f t="shared" si="7"/>
        <v>0</v>
      </c>
      <c r="AQ33" s="273">
        <f t="shared" si="8"/>
        <v>0</v>
      </c>
    </row>
    <row r="34" spans="1:43" x14ac:dyDescent="0.25">
      <c r="A34" s="430" t="s">
        <v>97</v>
      </c>
      <c r="B34" s="262"/>
      <c r="C34" s="262"/>
      <c r="D34" s="331"/>
      <c r="E34" s="262"/>
      <c r="F34" s="262"/>
      <c r="G34" s="262"/>
      <c r="H34" s="262"/>
      <c r="I34" s="262"/>
      <c r="J34" s="262"/>
      <c r="K34" s="263"/>
      <c r="L34" s="263"/>
      <c r="M34" s="263"/>
      <c r="N34" s="263"/>
      <c r="O34" s="263"/>
      <c r="P34" s="263"/>
      <c r="Q34" s="264" t="e">
        <f t="shared" si="3"/>
        <v>#DIV/0!</v>
      </c>
      <c r="R34" s="265"/>
      <c r="S34" s="265"/>
      <c r="T34" s="265"/>
      <c r="U34" s="258"/>
      <c r="V34" s="266">
        <f t="shared" si="4"/>
        <v>0</v>
      </c>
      <c r="W34" s="267">
        <v>0</v>
      </c>
      <c r="X34" s="268"/>
      <c r="Y34" s="237"/>
      <c r="Z34" s="269">
        <v>0</v>
      </c>
      <c r="AA34" s="440" t="e">
        <f t="shared" si="5"/>
        <v>#DIV/0!</v>
      </c>
      <c r="AB34" s="270"/>
      <c r="AC34" s="271">
        <f t="shared" si="6"/>
        <v>0</v>
      </c>
      <c r="AD34" s="270"/>
      <c r="AE34" s="272" t="e">
        <f t="shared" si="2"/>
        <v>#DIV/0!</v>
      </c>
      <c r="AF34" s="230"/>
      <c r="AG34" s="267"/>
      <c r="AH34" s="267"/>
      <c r="AI34" s="267"/>
      <c r="AJ34" s="267"/>
      <c r="AK34" s="267"/>
      <c r="AL34" s="267"/>
      <c r="AM34" s="267"/>
      <c r="AN34" s="267"/>
      <c r="AO34" s="267"/>
      <c r="AP34" s="266">
        <f t="shared" si="7"/>
        <v>0</v>
      </c>
      <c r="AQ34" s="273">
        <f t="shared" si="8"/>
        <v>0</v>
      </c>
    </row>
    <row r="35" spans="1:43" x14ac:dyDescent="0.25">
      <c r="A35" s="430" t="s">
        <v>98</v>
      </c>
      <c r="B35" s="262"/>
      <c r="C35" s="262"/>
      <c r="D35" s="331"/>
      <c r="E35" s="262"/>
      <c r="F35" s="262"/>
      <c r="G35" s="262"/>
      <c r="H35" s="262"/>
      <c r="I35" s="262"/>
      <c r="J35" s="262"/>
      <c r="K35" s="263"/>
      <c r="L35" s="263"/>
      <c r="M35" s="263"/>
      <c r="N35" s="263"/>
      <c r="O35" s="263"/>
      <c r="P35" s="263"/>
      <c r="Q35" s="264" t="e">
        <f t="shared" si="3"/>
        <v>#DIV/0!</v>
      </c>
      <c r="R35" s="265"/>
      <c r="S35" s="265"/>
      <c r="T35" s="265"/>
      <c r="U35" s="258"/>
      <c r="V35" s="266">
        <f t="shared" si="4"/>
        <v>0</v>
      </c>
      <c r="W35" s="267">
        <v>0</v>
      </c>
      <c r="X35" s="268"/>
      <c r="Y35" s="237"/>
      <c r="Z35" s="269">
        <v>0</v>
      </c>
      <c r="AA35" s="440" t="e">
        <f t="shared" si="5"/>
        <v>#DIV/0!</v>
      </c>
      <c r="AB35" s="270"/>
      <c r="AC35" s="271">
        <f t="shared" si="6"/>
        <v>0</v>
      </c>
      <c r="AD35" s="270"/>
      <c r="AE35" s="272" t="e">
        <f t="shared" si="2"/>
        <v>#DIV/0!</v>
      </c>
      <c r="AF35" s="230"/>
      <c r="AG35" s="267"/>
      <c r="AH35" s="267"/>
      <c r="AI35" s="267"/>
      <c r="AJ35" s="267"/>
      <c r="AK35" s="267"/>
      <c r="AL35" s="267"/>
      <c r="AM35" s="267"/>
      <c r="AN35" s="267"/>
      <c r="AO35" s="267"/>
      <c r="AP35" s="266">
        <f t="shared" si="7"/>
        <v>0</v>
      </c>
      <c r="AQ35" s="273">
        <f t="shared" si="8"/>
        <v>0</v>
      </c>
    </row>
    <row r="36" spans="1:43" x14ac:dyDescent="0.25">
      <c r="A36" s="430" t="s">
        <v>99</v>
      </c>
      <c r="B36" s="262"/>
      <c r="C36" s="262"/>
      <c r="D36" s="331"/>
      <c r="E36" s="262"/>
      <c r="F36" s="262"/>
      <c r="G36" s="262"/>
      <c r="H36" s="262"/>
      <c r="I36" s="262"/>
      <c r="J36" s="262"/>
      <c r="K36" s="263"/>
      <c r="L36" s="263"/>
      <c r="M36" s="263"/>
      <c r="N36" s="263"/>
      <c r="O36" s="263"/>
      <c r="P36" s="263"/>
      <c r="Q36" s="264" t="e">
        <f t="shared" si="3"/>
        <v>#DIV/0!</v>
      </c>
      <c r="R36" s="265"/>
      <c r="S36" s="265"/>
      <c r="T36" s="265"/>
      <c r="U36" s="258"/>
      <c r="V36" s="266">
        <f t="shared" si="4"/>
        <v>0</v>
      </c>
      <c r="W36" s="267">
        <v>0</v>
      </c>
      <c r="X36" s="268"/>
      <c r="Y36" s="237"/>
      <c r="Z36" s="269">
        <v>0</v>
      </c>
      <c r="AA36" s="440" t="e">
        <f t="shared" si="5"/>
        <v>#DIV/0!</v>
      </c>
      <c r="AB36" s="270"/>
      <c r="AC36" s="271">
        <f t="shared" si="6"/>
        <v>0</v>
      </c>
      <c r="AD36" s="270"/>
      <c r="AE36" s="272" t="e">
        <f t="shared" si="2"/>
        <v>#DIV/0!</v>
      </c>
      <c r="AF36" s="230"/>
      <c r="AG36" s="267"/>
      <c r="AH36" s="267"/>
      <c r="AI36" s="267"/>
      <c r="AJ36" s="267"/>
      <c r="AK36" s="267"/>
      <c r="AL36" s="267"/>
      <c r="AM36" s="267"/>
      <c r="AN36" s="267"/>
      <c r="AO36" s="267"/>
      <c r="AP36" s="266">
        <f t="shared" si="7"/>
        <v>0</v>
      </c>
      <c r="AQ36" s="273">
        <f t="shared" si="8"/>
        <v>0</v>
      </c>
    </row>
    <row r="37" spans="1:43" x14ac:dyDescent="0.25">
      <c r="A37" s="430" t="s">
        <v>100</v>
      </c>
      <c r="B37" s="262"/>
      <c r="C37" s="262"/>
      <c r="D37" s="331"/>
      <c r="E37" s="262"/>
      <c r="F37" s="262"/>
      <c r="G37" s="262"/>
      <c r="H37" s="262"/>
      <c r="I37" s="262"/>
      <c r="J37" s="262"/>
      <c r="K37" s="263"/>
      <c r="L37" s="263"/>
      <c r="M37" s="263"/>
      <c r="N37" s="263"/>
      <c r="O37" s="263"/>
      <c r="P37" s="263"/>
      <c r="Q37" s="264" t="e">
        <f t="shared" si="3"/>
        <v>#DIV/0!</v>
      </c>
      <c r="R37" s="265"/>
      <c r="S37" s="265"/>
      <c r="T37" s="265"/>
      <c r="U37" s="258"/>
      <c r="V37" s="266">
        <f t="shared" si="4"/>
        <v>0</v>
      </c>
      <c r="W37" s="267">
        <v>0</v>
      </c>
      <c r="X37" s="268"/>
      <c r="Y37" s="237"/>
      <c r="Z37" s="269">
        <v>0</v>
      </c>
      <c r="AA37" s="440" t="e">
        <f t="shared" si="5"/>
        <v>#DIV/0!</v>
      </c>
      <c r="AB37" s="270"/>
      <c r="AC37" s="271">
        <f t="shared" si="6"/>
        <v>0</v>
      </c>
      <c r="AD37" s="270"/>
      <c r="AE37" s="272" t="e">
        <f t="shared" si="2"/>
        <v>#DIV/0!</v>
      </c>
      <c r="AF37" s="230"/>
      <c r="AG37" s="267"/>
      <c r="AH37" s="267"/>
      <c r="AI37" s="267"/>
      <c r="AJ37" s="267"/>
      <c r="AK37" s="267"/>
      <c r="AL37" s="267"/>
      <c r="AM37" s="267"/>
      <c r="AN37" s="267"/>
      <c r="AO37" s="267"/>
      <c r="AP37" s="266">
        <f t="shared" si="7"/>
        <v>0</v>
      </c>
      <c r="AQ37" s="273">
        <f t="shared" si="8"/>
        <v>0</v>
      </c>
    </row>
    <row r="38" spans="1:43" x14ac:dyDescent="0.25">
      <c r="A38" s="430" t="s">
        <v>101</v>
      </c>
      <c r="B38" s="262"/>
      <c r="C38" s="262"/>
      <c r="D38" s="331"/>
      <c r="E38" s="262"/>
      <c r="F38" s="262"/>
      <c r="G38" s="262"/>
      <c r="H38" s="262"/>
      <c r="I38" s="262"/>
      <c r="J38" s="262"/>
      <c r="K38" s="263"/>
      <c r="L38" s="263"/>
      <c r="M38" s="263"/>
      <c r="N38" s="263"/>
      <c r="O38" s="263"/>
      <c r="P38" s="263"/>
      <c r="Q38" s="264" t="e">
        <f t="shared" si="3"/>
        <v>#DIV/0!</v>
      </c>
      <c r="R38" s="265"/>
      <c r="S38" s="265"/>
      <c r="T38" s="265"/>
      <c r="U38" s="258"/>
      <c r="V38" s="266">
        <f t="shared" si="4"/>
        <v>0</v>
      </c>
      <c r="W38" s="267">
        <v>0</v>
      </c>
      <c r="X38" s="268"/>
      <c r="Y38" s="237"/>
      <c r="Z38" s="269">
        <v>0</v>
      </c>
      <c r="AA38" s="440" t="e">
        <f t="shared" si="5"/>
        <v>#DIV/0!</v>
      </c>
      <c r="AB38" s="270"/>
      <c r="AC38" s="271">
        <f t="shared" si="6"/>
        <v>0</v>
      </c>
      <c r="AD38" s="270"/>
      <c r="AE38" s="272" t="e">
        <f t="shared" si="2"/>
        <v>#DIV/0!</v>
      </c>
      <c r="AF38" s="230"/>
      <c r="AG38" s="267"/>
      <c r="AH38" s="267"/>
      <c r="AI38" s="267"/>
      <c r="AJ38" s="267"/>
      <c r="AK38" s="267"/>
      <c r="AL38" s="267"/>
      <c r="AM38" s="267"/>
      <c r="AN38" s="267"/>
      <c r="AO38" s="267"/>
      <c r="AP38" s="266">
        <f t="shared" si="7"/>
        <v>0</v>
      </c>
      <c r="AQ38" s="273">
        <f t="shared" si="8"/>
        <v>0</v>
      </c>
    </row>
    <row r="39" spans="1:43" x14ac:dyDescent="0.25">
      <c r="A39" s="430" t="s">
        <v>102</v>
      </c>
      <c r="B39" s="262"/>
      <c r="C39" s="262"/>
      <c r="D39" s="331"/>
      <c r="E39" s="262"/>
      <c r="F39" s="262"/>
      <c r="G39" s="262"/>
      <c r="H39" s="262"/>
      <c r="I39" s="262"/>
      <c r="J39" s="262"/>
      <c r="K39" s="263"/>
      <c r="L39" s="263"/>
      <c r="M39" s="263"/>
      <c r="N39" s="263"/>
      <c r="O39" s="263"/>
      <c r="P39" s="263"/>
      <c r="Q39" s="264" t="e">
        <f t="shared" si="3"/>
        <v>#DIV/0!</v>
      </c>
      <c r="R39" s="265"/>
      <c r="S39" s="265"/>
      <c r="T39" s="265"/>
      <c r="U39" s="258"/>
      <c r="V39" s="266">
        <f t="shared" si="4"/>
        <v>0</v>
      </c>
      <c r="W39" s="267">
        <v>0</v>
      </c>
      <c r="X39" s="268"/>
      <c r="Y39" s="237"/>
      <c r="Z39" s="269">
        <v>0</v>
      </c>
      <c r="AA39" s="440" t="e">
        <f t="shared" si="5"/>
        <v>#DIV/0!</v>
      </c>
      <c r="AB39" s="270"/>
      <c r="AC39" s="271">
        <f t="shared" si="6"/>
        <v>0</v>
      </c>
      <c r="AD39" s="270"/>
      <c r="AE39" s="272" t="e">
        <f t="shared" si="2"/>
        <v>#DIV/0!</v>
      </c>
      <c r="AF39" s="230"/>
      <c r="AG39" s="267"/>
      <c r="AH39" s="267"/>
      <c r="AI39" s="267"/>
      <c r="AJ39" s="267"/>
      <c r="AK39" s="267"/>
      <c r="AL39" s="267"/>
      <c r="AM39" s="267"/>
      <c r="AN39" s="267"/>
      <c r="AO39" s="267"/>
      <c r="AP39" s="266">
        <f t="shared" si="7"/>
        <v>0</v>
      </c>
      <c r="AQ39" s="273">
        <f t="shared" si="8"/>
        <v>0</v>
      </c>
    </row>
    <row r="40" spans="1:43" x14ac:dyDescent="0.25">
      <c r="A40" s="430" t="s">
        <v>103</v>
      </c>
      <c r="B40" s="262"/>
      <c r="C40" s="262"/>
      <c r="D40" s="331"/>
      <c r="E40" s="262"/>
      <c r="F40" s="262"/>
      <c r="G40" s="262"/>
      <c r="H40" s="262"/>
      <c r="I40" s="262"/>
      <c r="J40" s="262"/>
      <c r="K40" s="263"/>
      <c r="L40" s="263"/>
      <c r="M40" s="263"/>
      <c r="N40" s="263"/>
      <c r="O40" s="263"/>
      <c r="P40" s="263"/>
      <c r="Q40" s="264" t="e">
        <f t="shared" si="3"/>
        <v>#DIV/0!</v>
      </c>
      <c r="R40" s="265"/>
      <c r="S40" s="265"/>
      <c r="T40" s="265"/>
      <c r="U40" s="258"/>
      <c r="V40" s="266">
        <f t="shared" si="4"/>
        <v>0</v>
      </c>
      <c r="W40" s="267">
        <v>0</v>
      </c>
      <c r="X40" s="268"/>
      <c r="Y40" s="237"/>
      <c r="Z40" s="269">
        <v>0</v>
      </c>
      <c r="AA40" s="440" t="e">
        <f t="shared" si="5"/>
        <v>#DIV/0!</v>
      </c>
      <c r="AB40" s="270"/>
      <c r="AC40" s="271">
        <f t="shared" si="6"/>
        <v>0</v>
      </c>
      <c r="AD40" s="270"/>
      <c r="AE40" s="272" t="e">
        <f t="shared" si="2"/>
        <v>#DIV/0!</v>
      </c>
      <c r="AF40" s="230"/>
      <c r="AG40" s="267"/>
      <c r="AH40" s="267"/>
      <c r="AI40" s="267"/>
      <c r="AJ40" s="267"/>
      <c r="AK40" s="267"/>
      <c r="AL40" s="267"/>
      <c r="AM40" s="267"/>
      <c r="AN40" s="267"/>
      <c r="AO40" s="267"/>
      <c r="AP40" s="266">
        <f t="shared" si="7"/>
        <v>0</v>
      </c>
      <c r="AQ40" s="273">
        <f t="shared" si="8"/>
        <v>0</v>
      </c>
    </row>
    <row r="41" spans="1:43" x14ac:dyDescent="0.25">
      <c r="A41" s="430" t="s">
        <v>104</v>
      </c>
      <c r="B41" s="262"/>
      <c r="C41" s="262"/>
      <c r="D41" s="331"/>
      <c r="E41" s="262"/>
      <c r="F41" s="262"/>
      <c r="G41" s="262"/>
      <c r="H41" s="262"/>
      <c r="I41" s="262"/>
      <c r="J41" s="262"/>
      <c r="K41" s="263"/>
      <c r="L41" s="263"/>
      <c r="M41" s="263"/>
      <c r="N41" s="263"/>
      <c r="O41" s="263"/>
      <c r="P41" s="263"/>
      <c r="Q41" s="264" t="e">
        <f t="shared" si="3"/>
        <v>#DIV/0!</v>
      </c>
      <c r="R41" s="265"/>
      <c r="S41" s="265"/>
      <c r="T41" s="265"/>
      <c r="U41" s="258"/>
      <c r="V41" s="266">
        <f t="shared" si="4"/>
        <v>0</v>
      </c>
      <c r="W41" s="267"/>
      <c r="X41" s="268"/>
      <c r="Y41" s="237"/>
      <c r="Z41" s="269"/>
      <c r="AA41" s="440" t="e">
        <f t="shared" si="5"/>
        <v>#DIV/0!</v>
      </c>
      <c r="AB41" s="270"/>
      <c r="AC41" s="271">
        <f t="shared" si="6"/>
        <v>0</v>
      </c>
      <c r="AD41" s="270"/>
      <c r="AE41" s="272" t="e">
        <f t="shared" si="2"/>
        <v>#DIV/0!</v>
      </c>
      <c r="AF41" s="230"/>
      <c r="AG41" s="267"/>
      <c r="AH41" s="267"/>
      <c r="AI41" s="267"/>
      <c r="AJ41" s="267"/>
      <c r="AK41" s="267"/>
      <c r="AL41" s="267"/>
      <c r="AM41" s="267"/>
      <c r="AN41" s="267"/>
      <c r="AO41" s="267"/>
      <c r="AP41" s="266">
        <f t="shared" si="7"/>
        <v>0</v>
      </c>
      <c r="AQ41" s="273">
        <f t="shared" si="8"/>
        <v>0</v>
      </c>
    </row>
    <row r="42" spans="1:43" x14ac:dyDescent="0.25">
      <c r="A42" s="430" t="s">
        <v>105</v>
      </c>
      <c r="B42" s="262"/>
      <c r="C42" s="262"/>
      <c r="D42" s="331"/>
      <c r="E42" s="262"/>
      <c r="F42" s="262"/>
      <c r="G42" s="262"/>
      <c r="H42" s="262"/>
      <c r="I42" s="262"/>
      <c r="J42" s="262"/>
      <c r="K42" s="263"/>
      <c r="L42" s="263"/>
      <c r="M42" s="263"/>
      <c r="N42" s="263"/>
      <c r="O42" s="263"/>
      <c r="P42" s="263"/>
      <c r="Q42" s="264" t="e">
        <f t="shared" si="3"/>
        <v>#DIV/0!</v>
      </c>
      <c r="R42" s="265"/>
      <c r="S42" s="265"/>
      <c r="T42" s="265"/>
      <c r="U42" s="258"/>
      <c r="V42" s="266">
        <f t="shared" si="4"/>
        <v>0</v>
      </c>
      <c r="W42" s="267"/>
      <c r="X42" s="268"/>
      <c r="Y42" s="237"/>
      <c r="Z42" s="269"/>
      <c r="AA42" s="440" t="e">
        <f t="shared" si="5"/>
        <v>#DIV/0!</v>
      </c>
      <c r="AB42" s="270"/>
      <c r="AC42" s="271">
        <f t="shared" si="6"/>
        <v>0</v>
      </c>
      <c r="AD42" s="270"/>
      <c r="AE42" s="272" t="e">
        <f t="shared" si="2"/>
        <v>#DIV/0!</v>
      </c>
      <c r="AF42" s="230"/>
      <c r="AG42" s="267"/>
      <c r="AH42" s="267"/>
      <c r="AI42" s="267"/>
      <c r="AJ42" s="267"/>
      <c r="AK42" s="267"/>
      <c r="AL42" s="267"/>
      <c r="AM42" s="267"/>
      <c r="AN42" s="267"/>
      <c r="AO42" s="267"/>
      <c r="AP42" s="266">
        <f t="shared" si="7"/>
        <v>0</v>
      </c>
      <c r="AQ42" s="273">
        <f t="shared" si="8"/>
        <v>0</v>
      </c>
    </row>
    <row r="43" spans="1:43" x14ac:dyDescent="0.25">
      <c r="A43" s="430" t="s">
        <v>106</v>
      </c>
      <c r="B43" s="262"/>
      <c r="C43" s="262"/>
      <c r="D43" s="331"/>
      <c r="E43" s="262"/>
      <c r="F43" s="262"/>
      <c r="G43" s="262"/>
      <c r="H43" s="262"/>
      <c r="I43" s="262"/>
      <c r="J43" s="262"/>
      <c r="K43" s="263"/>
      <c r="L43" s="263"/>
      <c r="M43" s="263"/>
      <c r="N43" s="263"/>
      <c r="O43" s="263"/>
      <c r="P43" s="263"/>
      <c r="Q43" s="264" t="e">
        <f t="shared" si="3"/>
        <v>#DIV/0!</v>
      </c>
      <c r="R43" s="265"/>
      <c r="S43" s="265"/>
      <c r="T43" s="265"/>
      <c r="U43" s="258"/>
      <c r="V43" s="266">
        <f t="shared" si="4"/>
        <v>0</v>
      </c>
      <c r="W43" s="267"/>
      <c r="X43" s="268"/>
      <c r="Y43" s="237"/>
      <c r="Z43" s="269"/>
      <c r="AA43" s="440" t="e">
        <f t="shared" si="5"/>
        <v>#DIV/0!</v>
      </c>
      <c r="AB43" s="270"/>
      <c r="AC43" s="271">
        <f t="shared" si="6"/>
        <v>0</v>
      </c>
      <c r="AD43" s="270"/>
      <c r="AE43" s="272" t="e">
        <f t="shared" si="2"/>
        <v>#DIV/0!</v>
      </c>
      <c r="AF43" s="230"/>
      <c r="AG43" s="267"/>
      <c r="AH43" s="267"/>
      <c r="AI43" s="267"/>
      <c r="AJ43" s="267"/>
      <c r="AK43" s="267"/>
      <c r="AL43" s="267"/>
      <c r="AM43" s="267"/>
      <c r="AN43" s="267"/>
      <c r="AO43" s="267"/>
      <c r="AP43" s="266">
        <f t="shared" si="7"/>
        <v>0</v>
      </c>
      <c r="AQ43" s="273">
        <f t="shared" si="8"/>
        <v>0</v>
      </c>
    </row>
    <row r="44" spans="1:43" x14ac:dyDescent="0.25">
      <c r="A44" s="430" t="s">
        <v>107</v>
      </c>
      <c r="B44" s="262"/>
      <c r="C44" s="262"/>
      <c r="D44" s="331"/>
      <c r="E44" s="262"/>
      <c r="F44" s="262"/>
      <c r="G44" s="262"/>
      <c r="H44" s="262"/>
      <c r="I44" s="262"/>
      <c r="J44" s="262"/>
      <c r="K44" s="263"/>
      <c r="L44" s="263"/>
      <c r="M44" s="263"/>
      <c r="N44" s="263"/>
      <c r="O44" s="263"/>
      <c r="P44" s="263"/>
      <c r="Q44" s="264" t="e">
        <f t="shared" si="3"/>
        <v>#DIV/0!</v>
      </c>
      <c r="R44" s="265"/>
      <c r="S44" s="265"/>
      <c r="T44" s="265"/>
      <c r="U44" s="258"/>
      <c r="V44" s="266">
        <f t="shared" si="4"/>
        <v>0</v>
      </c>
      <c r="W44" s="267"/>
      <c r="X44" s="268"/>
      <c r="Y44" s="237"/>
      <c r="Z44" s="269"/>
      <c r="AA44" s="440" t="e">
        <f t="shared" si="5"/>
        <v>#DIV/0!</v>
      </c>
      <c r="AB44" s="270"/>
      <c r="AC44" s="271">
        <f t="shared" si="6"/>
        <v>0</v>
      </c>
      <c r="AD44" s="270"/>
      <c r="AE44" s="272" t="e">
        <f t="shared" si="2"/>
        <v>#DIV/0!</v>
      </c>
      <c r="AF44" s="230"/>
      <c r="AG44" s="267"/>
      <c r="AH44" s="267"/>
      <c r="AI44" s="267"/>
      <c r="AJ44" s="267"/>
      <c r="AK44" s="267"/>
      <c r="AL44" s="267"/>
      <c r="AM44" s="267"/>
      <c r="AN44" s="267"/>
      <c r="AO44" s="267"/>
      <c r="AP44" s="266">
        <f t="shared" si="7"/>
        <v>0</v>
      </c>
      <c r="AQ44" s="273">
        <f t="shared" si="8"/>
        <v>0</v>
      </c>
    </row>
    <row r="45" spans="1:43" x14ac:dyDescent="0.25">
      <c r="A45" s="430" t="s">
        <v>108</v>
      </c>
      <c r="B45" s="262"/>
      <c r="C45" s="262"/>
      <c r="D45" s="331"/>
      <c r="E45" s="262"/>
      <c r="F45" s="262"/>
      <c r="G45" s="262"/>
      <c r="H45" s="262"/>
      <c r="I45" s="262"/>
      <c r="J45" s="262"/>
      <c r="K45" s="263"/>
      <c r="L45" s="263"/>
      <c r="M45" s="263"/>
      <c r="N45" s="263"/>
      <c r="O45" s="263"/>
      <c r="P45" s="263"/>
      <c r="Q45" s="264" t="e">
        <f t="shared" si="3"/>
        <v>#DIV/0!</v>
      </c>
      <c r="R45" s="265"/>
      <c r="S45" s="265"/>
      <c r="T45" s="265"/>
      <c r="U45" s="258"/>
      <c r="V45" s="266">
        <f t="shared" si="4"/>
        <v>0</v>
      </c>
      <c r="W45" s="267"/>
      <c r="X45" s="268"/>
      <c r="Y45" s="237"/>
      <c r="Z45" s="269"/>
      <c r="AA45" s="440" t="e">
        <f t="shared" si="5"/>
        <v>#DIV/0!</v>
      </c>
      <c r="AB45" s="270"/>
      <c r="AC45" s="271">
        <f t="shared" si="6"/>
        <v>0</v>
      </c>
      <c r="AD45" s="270"/>
      <c r="AE45" s="272" t="e">
        <f t="shared" si="2"/>
        <v>#DIV/0!</v>
      </c>
      <c r="AF45" s="230"/>
      <c r="AG45" s="267"/>
      <c r="AH45" s="267"/>
      <c r="AI45" s="267"/>
      <c r="AJ45" s="267"/>
      <c r="AK45" s="267"/>
      <c r="AL45" s="267"/>
      <c r="AM45" s="267"/>
      <c r="AN45" s="267"/>
      <c r="AO45" s="267"/>
      <c r="AP45" s="266">
        <f t="shared" si="7"/>
        <v>0</v>
      </c>
      <c r="AQ45" s="273">
        <f t="shared" si="8"/>
        <v>0</v>
      </c>
    </row>
    <row r="46" spans="1:43" x14ac:dyDescent="0.25">
      <c r="A46" s="430" t="s">
        <v>109</v>
      </c>
      <c r="B46" s="262"/>
      <c r="C46" s="262"/>
      <c r="D46" s="331"/>
      <c r="E46" s="262"/>
      <c r="F46" s="262"/>
      <c r="G46" s="262"/>
      <c r="H46" s="262"/>
      <c r="I46" s="262"/>
      <c r="J46" s="262"/>
      <c r="K46" s="263"/>
      <c r="L46" s="263"/>
      <c r="M46" s="263"/>
      <c r="N46" s="263"/>
      <c r="O46" s="263"/>
      <c r="P46" s="263"/>
      <c r="Q46" s="264" t="e">
        <f t="shared" si="3"/>
        <v>#DIV/0!</v>
      </c>
      <c r="R46" s="265"/>
      <c r="S46" s="265"/>
      <c r="T46" s="265"/>
      <c r="U46" s="258"/>
      <c r="V46" s="266">
        <f t="shared" si="4"/>
        <v>0</v>
      </c>
      <c r="W46" s="267"/>
      <c r="X46" s="268"/>
      <c r="Y46" s="237"/>
      <c r="Z46" s="269"/>
      <c r="AA46" s="440" t="e">
        <f t="shared" si="5"/>
        <v>#DIV/0!</v>
      </c>
      <c r="AB46" s="270"/>
      <c r="AC46" s="271">
        <f t="shared" si="6"/>
        <v>0</v>
      </c>
      <c r="AD46" s="270"/>
      <c r="AE46" s="272" t="e">
        <f t="shared" si="2"/>
        <v>#DIV/0!</v>
      </c>
      <c r="AF46" s="230"/>
      <c r="AG46" s="267"/>
      <c r="AH46" s="267"/>
      <c r="AI46" s="267"/>
      <c r="AJ46" s="267"/>
      <c r="AK46" s="267"/>
      <c r="AL46" s="267"/>
      <c r="AM46" s="267"/>
      <c r="AN46" s="267"/>
      <c r="AO46" s="267"/>
      <c r="AP46" s="266">
        <f t="shared" si="7"/>
        <v>0</v>
      </c>
      <c r="AQ46" s="273">
        <f t="shared" si="8"/>
        <v>0</v>
      </c>
    </row>
    <row r="47" spans="1:43" x14ac:dyDescent="0.25">
      <c r="A47" s="430" t="s">
        <v>110</v>
      </c>
      <c r="B47" s="262"/>
      <c r="C47" s="262"/>
      <c r="D47" s="331"/>
      <c r="E47" s="262"/>
      <c r="F47" s="262"/>
      <c r="G47" s="262"/>
      <c r="H47" s="262"/>
      <c r="I47" s="262"/>
      <c r="J47" s="262"/>
      <c r="K47" s="263"/>
      <c r="L47" s="263"/>
      <c r="M47" s="263"/>
      <c r="N47" s="263"/>
      <c r="O47" s="263"/>
      <c r="P47" s="263"/>
      <c r="Q47" s="264" t="e">
        <f t="shared" si="3"/>
        <v>#DIV/0!</v>
      </c>
      <c r="R47" s="265"/>
      <c r="S47" s="265"/>
      <c r="T47" s="265"/>
      <c r="U47" s="258"/>
      <c r="V47" s="266">
        <f t="shared" si="4"/>
        <v>0</v>
      </c>
      <c r="W47" s="267"/>
      <c r="X47" s="268"/>
      <c r="Y47" s="237"/>
      <c r="Z47" s="269"/>
      <c r="AA47" s="440" t="e">
        <f t="shared" si="5"/>
        <v>#DIV/0!</v>
      </c>
      <c r="AB47" s="270"/>
      <c r="AC47" s="271">
        <f t="shared" si="6"/>
        <v>0</v>
      </c>
      <c r="AD47" s="270"/>
      <c r="AE47" s="272" t="e">
        <f t="shared" si="2"/>
        <v>#DIV/0!</v>
      </c>
      <c r="AF47" s="230"/>
      <c r="AG47" s="267"/>
      <c r="AH47" s="267"/>
      <c r="AI47" s="267"/>
      <c r="AJ47" s="267"/>
      <c r="AK47" s="267"/>
      <c r="AL47" s="267"/>
      <c r="AM47" s="267"/>
      <c r="AN47" s="267"/>
      <c r="AO47" s="267"/>
      <c r="AP47" s="266">
        <f t="shared" si="7"/>
        <v>0</v>
      </c>
      <c r="AQ47" s="273">
        <f t="shared" si="8"/>
        <v>0</v>
      </c>
    </row>
    <row r="48" spans="1:43" x14ac:dyDescent="0.25">
      <c r="A48" s="430" t="s">
        <v>111</v>
      </c>
      <c r="B48" s="262"/>
      <c r="C48" s="262"/>
      <c r="D48" s="331"/>
      <c r="E48" s="262"/>
      <c r="F48" s="262"/>
      <c r="G48" s="262"/>
      <c r="H48" s="262"/>
      <c r="I48" s="262"/>
      <c r="J48" s="262"/>
      <c r="K48" s="263"/>
      <c r="L48" s="263"/>
      <c r="M48" s="263"/>
      <c r="N48" s="263"/>
      <c r="O48" s="263"/>
      <c r="P48" s="263"/>
      <c r="Q48" s="264" t="e">
        <f t="shared" si="3"/>
        <v>#DIV/0!</v>
      </c>
      <c r="R48" s="265"/>
      <c r="S48" s="265"/>
      <c r="T48" s="265"/>
      <c r="U48" s="258"/>
      <c r="V48" s="266">
        <f t="shared" si="4"/>
        <v>0</v>
      </c>
      <c r="W48" s="267"/>
      <c r="X48" s="268"/>
      <c r="Y48" s="237"/>
      <c r="Z48" s="269"/>
      <c r="AA48" s="440" t="e">
        <f t="shared" si="5"/>
        <v>#DIV/0!</v>
      </c>
      <c r="AB48" s="270"/>
      <c r="AC48" s="271">
        <f t="shared" si="6"/>
        <v>0</v>
      </c>
      <c r="AD48" s="270"/>
      <c r="AE48" s="272" t="e">
        <f t="shared" si="2"/>
        <v>#DIV/0!</v>
      </c>
      <c r="AF48" s="230"/>
      <c r="AG48" s="267"/>
      <c r="AH48" s="267"/>
      <c r="AI48" s="267"/>
      <c r="AJ48" s="267"/>
      <c r="AK48" s="267"/>
      <c r="AL48" s="267"/>
      <c r="AM48" s="267"/>
      <c r="AN48" s="267"/>
      <c r="AO48" s="267"/>
      <c r="AP48" s="266">
        <f t="shared" si="7"/>
        <v>0</v>
      </c>
      <c r="AQ48" s="273">
        <f t="shared" si="8"/>
        <v>0</v>
      </c>
    </row>
    <row r="49" spans="1:43" x14ac:dyDescent="0.25">
      <c r="A49" s="430" t="s">
        <v>112</v>
      </c>
      <c r="B49" s="262"/>
      <c r="C49" s="262"/>
      <c r="D49" s="331"/>
      <c r="E49" s="262"/>
      <c r="F49" s="262"/>
      <c r="G49" s="262"/>
      <c r="H49" s="262"/>
      <c r="I49" s="262"/>
      <c r="J49" s="262"/>
      <c r="K49" s="263"/>
      <c r="L49" s="263"/>
      <c r="M49" s="263"/>
      <c r="N49" s="263"/>
      <c r="O49" s="263"/>
      <c r="P49" s="263"/>
      <c r="Q49" s="264" t="e">
        <f t="shared" si="3"/>
        <v>#DIV/0!</v>
      </c>
      <c r="R49" s="265"/>
      <c r="S49" s="265"/>
      <c r="T49" s="265"/>
      <c r="U49" s="258"/>
      <c r="V49" s="266">
        <f t="shared" si="4"/>
        <v>0</v>
      </c>
      <c r="W49" s="267"/>
      <c r="X49" s="268"/>
      <c r="Y49" s="237"/>
      <c r="Z49" s="269"/>
      <c r="AA49" s="440" t="e">
        <f t="shared" si="5"/>
        <v>#DIV/0!</v>
      </c>
      <c r="AB49" s="270"/>
      <c r="AC49" s="271">
        <f t="shared" si="6"/>
        <v>0</v>
      </c>
      <c r="AD49" s="270"/>
      <c r="AE49" s="272" t="e">
        <f t="shared" ref="AE49:AE80" si="9">V49/$V$15</f>
        <v>#DIV/0!</v>
      </c>
      <c r="AF49" s="230"/>
      <c r="AG49" s="267"/>
      <c r="AH49" s="267"/>
      <c r="AI49" s="267"/>
      <c r="AJ49" s="267"/>
      <c r="AK49" s="267"/>
      <c r="AL49" s="267"/>
      <c r="AM49" s="267"/>
      <c r="AN49" s="267"/>
      <c r="AO49" s="267"/>
      <c r="AP49" s="266">
        <f t="shared" si="7"/>
        <v>0</v>
      </c>
      <c r="AQ49" s="273">
        <f t="shared" si="8"/>
        <v>0</v>
      </c>
    </row>
    <row r="50" spans="1:43" x14ac:dyDescent="0.25">
      <c r="A50" s="430" t="s">
        <v>113</v>
      </c>
      <c r="B50" s="262"/>
      <c r="C50" s="262"/>
      <c r="D50" s="331"/>
      <c r="E50" s="262"/>
      <c r="F50" s="262"/>
      <c r="G50" s="262"/>
      <c r="H50" s="262"/>
      <c r="I50" s="262"/>
      <c r="J50" s="262"/>
      <c r="K50" s="263"/>
      <c r="L50" s="263"/>
      <c r="M50" s="263"/>
      <c r="N50" s="263"/>
      <c r="O50" s="263"/>
      <c r="P50" s="263"/>
      <c r="Q50" s="264" t="e">
        <f t="shared" si="3"/>
        <v>#DIV/0!</v>
      </c>
      <c r="R50" s="265"/>
      <c r="S50" s="265"/>
      <c r="T50" s="265"/>
      <c r="U50" s="258"/>
      <c r="V50" s="266">
        <f t="shared" si="4"/>
        <v>0</v>
      </c>
      <c r="W50" s="267"/>
      <c r="X50" s="268"/>
      <c r="Y50" s="237"/>
      <c r="Z50" s="269"/>
      <c r="AA50" s="440" t="e">
        <f t="shared" si="5"/>
        <v>#DIV/0!</v>
      </c>
      <c r="AB50" s="270"/>
      <c r="AC50" s="271">
        <f t="shared" si="6"/>
        <v>0</v>
      </c>
      <c r="AD50" s="270"/>
      <c r="AE50" s="272" t="e">
        <f t="shared" si="9"/>
        <v>#DIV/0!</v>
      </c>
      <c r="AF50" s="230"/>
      <c r="AG50" s="267"/>
      <c r="AH50" s="267"/>
      <c r="AI50" s="267"/>
      <c r="AJ50" s="267"/>
      <c r="AK50" s="267"/>
      <c r="AL50" s="267"/>
      <c r="AM50" s="267"/>
      <c r="AN50" s="267"/>
      <c r="AO50" s="267"/>
      <c r="AP50" s="266">
        <f t="shared" si="7"/>
        <v>0</v>
      </c>
      <c r="AQ50" s="273">
        <f t="shared" si="8"/>
        <v>0</v>
      </c>
    </row>
    <row r="51" spans="1:43" x14ac:dyDescent="0.25">
      <c r="A51" s="430" t="s">
        <v>114</v>
      </c>
      <c r="B51" s="262"/>
      <c r="C51" s="262"/>
      <c r="D51" s="331"/>
      <c r="E51" s="262"/>
      <c r="F51" s="262"/>
      <c r="G51" s="262"/>
      <c r="H51" s="262"/>
      <c r="I51" s="262"/>
      <c r="J51" s="262"/>
      <c r="K51" s="263"/>
      <c r="L51" s="263"/>
      <c r="M51" s="263"/>
      <c r="N51" s="263"/>
      <c r="O51" s="263"/>
      <c r="P51" s="263"/>
      <c r="Q51" s="264" t="e">
        <f t="shared" si="3"/>
        <v>#DIV/0!</v>
      </c>
      <c r="R51" s="265"/>
      <c r="S51" s="265"/>
      <c r="T51" s="265"/>
      <c r="U51" s="258"/>
      <c r="V51" s="266">
        <f t="shared" si="4"/>
        <v>0</v>
      </c>
      <c r="W51" s="267"/>
      <c r="X51" s="268"/>
      <c r="Y51" s="237"/>
      <c r="Z51" s="269"/>
      <c r="AA51" s="440" t="e">
        <f t="shared" si="5"/>
        <v>#DIV/0!</v>
      </c>
      <c r="AB51" s="270"/>
      <c r="AC51" s="271">
        <f t="shared" si="6"/>
        <v>0</v>
      </c>
      <c r="AD51" s="270"/>
      <c r="AE51" s="272" t="e">
        <f t="shared" si="9"/>
        <v>#DIV/0!</v>
      </c>
      <c r="AF51" s="230"/>
      <c r="AG51" s="267"/>
      <c r="AH51" s="267"/>
      <c r="AI51" s="267"/>
      <c r="AJ51" s="267"/>
      <c r="AK51" s="267"/>
      <c r="AL51" s="267"/>
      <c r="AM51" s="267"/>
      <c r="AN51" s="267"/>
      <c r="AO51" s="267"/>
      <c r="AP51" s="266">
        <f t="shared" si="7"/>
        <v>0</v>
      </c>
      <c r="AQ51" s="273">
        <f t="shared" si="8"/>
        <v>0</v>
      </c>
    </row>
    <row r="52" spans="1:43" x14ac:dyDescent="0.25">
      <c r="A52" s="430" t="s">
        <v>115</v>
      </c>
      <c r="B52" s="262"/>
      <c r="C52" s="262"/>
      <c r="D52" s="331"/>
      <c r="E52" s="262"/>
      <c r="F52" s="262"/>
      <c r="G52" s="262"/>
      <c r="H52" s="262"/>
      <c r="I52" s="262"/>
      <c r="J52" s="262"/>
      <c r="K52" s="263"/>
      <c r="L52" s="263"/>
      <c r="M52" s="263"/>
      <c r="N52" s="263"/>
      <c r="O52" s="263"/>
      <c r="P52" s="263"/>
      <c r="Q52" s="264" t="e">
        <f t="shared" si="3"/>
        <v>#DIV/0!</v>
      </c>
      <c r="R52" s="265"/>
      <c r="S52" s="265"/>
      <c r="T52" s="265"/>
      <c r="U52" s="258"/>
      <c r="V52" s="266">
        <f t="shared" si="4"/>
        <v>0</v>
      </c>
      <c r="W52" s="267"/>
      <c r="X52" s="268"/>
      <c r="Y52" s="237"/>
      <c r="Z52" s="269"/>
      <c r="AA52" s="440" t="e">
        <f t="shared" si="5"/>
        <v>#DIV/0!</v>
      </c>
      <c r="AB52" s="270"/>
      <c r="AC52" s="271">
        <f t="shared" si="6"/>
        <v>0</v>
      </c>
      <c r="AD52" s="270"/>
      <c r="AE52" s="272" t="e">
        <f t="shared" si="9"/>
        <v>#DIV/0!</v>
      </c>
      <c r="AF52" s="230"/>
      <c r="AG52" s="267"/>
      <c r="AH52" s="267"/>
      <c r="AI52" s="267"/>
      <c r="AJ52" s="267"/>
      <c r="AK52" s="267"/>
      <c r="AL52" s="267"/>
      <c r="AM52" s="267"/>
      <c r="AN52" s="267"/>
      <c r="AO52" s="267"/>
      <c r="AP52" s="266">
        <f t="shared" si="7"/>
        <v>0</v>
      </c>
      <c r="AQ52" s="273">
        <f t="shared" si="8"/>
        <v>0</v>
      </c>
    </row>
    <row r="53" spans="1:43" x14ac:dyDescent="0.25">
      <c r="A53" s="430" t="s">
        <v>116</v>
      </c>
      <c r="B53" s="262"/>
      <c r="C53" s="262"/>
      <c r="D53" s="331"/>
      <c r="E53" s="262"/>
      <c r="F53" s="262"/>
      <c r="G53" s="262"/>
      <c r="H53" s="262"/>
      <c r="I53" s="262"/>
      <c r="J53" s="262"/>
      <c r="K53" s="263"/>
      <c r="L53" s="263"/>
      <c r="M53" s="263"/>
      <c r="N53" s="263"/>
      <c r="O53" s="263"/>
      <c r="P53" s="263"/>
      <c r="Q53" s="264" t="e">
        <f t="shared" si="3"/>
        <v>#DIV/0!</v>
      </c>
      <c r="R53" s="265"/>
      <c r="S53" s="265"/>
      <c r="T53" s="265"/>
      <c r="U53" s="258"/>
      <c r="V53" s="266">
        <f t="shared" si="4"/>
        <v>0</v>
      </c>
      <c r="W53" s="267"/>
      <c r="X53" s="268"/>
      <c r="Y53" s="237"/>
      <c r="Z53" s="269"/>
      <c r="AA53" s="440" t="e">
        <f t="shared" si="5"/>
        <v>#DIV/0!</v>
      </c>
      <c r="AB53" s="270"/>
      <c r="AC53" s="271">
        <f t="shared" si="6"/>
        <v>0</v>
      </c>
      <c r="AD53" s="270"/>
      <c r="AE53" s="272" t="e">
        <f t="shared" si="9"/>
        <v>#DIV/0!</v>
      </c>
      <c r="AF53" s="230"/>
      <c r="AG53" s="267"/>
      <c r="AH53" s="267"/>
      <c r="AI53" s="267"/>
      <c r="AJ53" s="267"/>
      <c r="AK53" s="267"/>
      <c r="AL53" s="267"/>
      <c r="AM53" s="267"/>
      <c r="AN53" s="267"/>
      <c r="AO53" s="267"/>
      <c r="AP53" s="266">
        <f t="shared" si="7"/>
        <v>0</v>
      </c>
      <c r="AQ53" s="273">
        <f t="shared" si="8"/>
        <v>0</v>
      </c>
    </row>
    <row r="54" spans="1:43" x14ac:dyDescent="0.25">
      <c r="A54" s="430" t="s">
        <v>117</v>
      </c>
      <c r="B54" s="262"/>
      <c r="C54" s="262"/>
      <c r="D54" s="331"/>
      <c r="E54" s="262"/>
      <c r="F54" s="262"/>
      <c r="G54" s="262"/>
      <c r="H54" s="262"/>
      <c r="I54" s="262"/>
      <c r="J54" s="262"/>
      <c r="K54" s="263"/>
      <c r="L54" s="263"/>
      <c r="M54" s="263"/>
      <c r="N54" s="263"/>
      <c r="O54" s="263"/>
      <c r="P54" s="263"/>
      <c r="Q54" s="264" t="e">
        <f t="shared" si="3"/>
        <v>#DIV/0!</v>
      </c>
      <c r="R54" s="265"/>
      <c r="S54" s="265"/>
      <c r="T54" s="265"/>
      <c r="U54" s="258"/>
      <c r="V54" s="266">
        <f t="shared" si="4"/>
        <v>0</v>
      </c>
      <c r="W54" s="267"/>
      <c r="X54" s="268"/>
      <c r="Y54" s="237"/>
      <c r="Z54" s="269"/>
      <c r="AA54" s="440" t="e">
        <f t="shared" si="5"/>
        <v>#DIV/0!</v>
      </c>
      <c r="AB54" s="270"/>
      <c r="AC54" s="271">
        <f t="shared" si="6"/>
        <v>0</v>
      </c>
      <c r="AD54" s="270"/>
      <c r="AE54" s="272" t="e">
        <f t="shared" si="9"/>
        <v>#DIV/0!</v>
      </c>
      <c r="AF54" s="230"/>
      <c r="AG54" s="267"/>
      <c r="AH54" s="267"/>
      <c r="AI54" s="267"/>
      <c r="AJ54" s="267"/>
      <c r="AK54" s="267"/>
      <c r="AL54" s="267"/>
      <c r="AM54" s="267"/>
      <c r="AN54" s="267"/>
      <c r="AO54" s="267"/>
      <c r="AP54" s="266">
        <f t="shared" si="7"/>
        <v>0</v>
      </c>
      <c r="AQ54" s="273">
        <f t="shared" si="8"/>
        <v>0</v>
      </c>
    </row>
    <row r="55" spans="1:43" x14ac:dyDescent="0.25">
      <c r="A55" s="430" t="s">
        <v>118</v>
      </c>
      <c r="B55" s="262"/>
      <c r="C55" s="262"/>
      <c r="D55" s="331"/>
      <c r="E55" s="262"/>
      <c r="F55" s="262"/>
      <c r="G55" s="262"/>
      <c r="H55" s="262"/>
      <c r="I55" s="262"/>
      <c r="J55" s="262"/>
      <c r="K55" s="263"/>
      <c r="L55" s="263"/>
      <c r="M55" s="263"/>
      <c r="N55" s="263"/>
      <c r="O55" s="263"/>
      <c r="P55" s="263"/>
      <c r="Q55" s="264" t="e">
        <f t="shared" si="3"/>
        <v>#DIV/0!</v>
      </c>
      <c r="R55" s="265"/>
      <c r="S55" s="265"/>
      <c r="T55" s="265"/>
      <c r="U55" s="258"/>
      <c r="V55" s="266">
        <f t="shared" si="4"/>
        <v>0</v>
      </c>
      <c r="W55" s="267"/>
      <c r="X55" s="268"/>
      <c r="Y55" s="237"/>
      <c r="Z55" s="269"/>
      <c r="AA55" s="440" t="e">
        <f t="shared" si="5"/>
        <v>#DIV/0!</v>
      </c>
      <c r="AB55" s="270"/>
      <c r="AC55" s="271">
        <f t="shared" si="6"/>
        <v>0</v>
      </c>
      <c r="AD55" s="270"/>
      <c r="AE55" s="272" t="e">
        <f t="shared" si="9"/>
        <v>#DIV/0!</v>
      </c>
      <c r="AF55" s="230"/>
      <c r="AG55" s="267"/>
      <c r="AH55" s="267"/>
      <c r="AI55" s="267"/>
      <c r="AJ55" s="267"/>
      <c r="AK55" s="267"/>
      <c r="AL55" s="267"/>
      <c r="AM55" s="267"/>
      <c r="AN55" s="267"/>
      <c r="AO55" s="267"/>
      <c r="AP55" s="266">
        <f t="shared" si="7"/>
        <v>0</v>
      </c>
      <c r="AQ55" s="273">
        <f t="shared" si="8"/>
        <v>0</v>
      </c>
    </row>
    <row r="56" spans="1:43" x14ac:dyDescent="0.25">
      <c r="A56" s="430" t="s">
        <v>119</v>
      </c>
      <c r="B56" s="262"/>
      <c r="C56" s="262"/>
      <c r="D56" s="331"/>
      <c r="E56" s="262"/>
      <c r="F56" s="262"/>
      <c r="G56" s="262"/>
      <c r="H56" s="262"/>
      <c r="I56" s="262"/>
      <c r="J56" s="262"/>
      <c r="K56" s="263"/>
      <c r="L56" s="263"/>
      <c r="M56" s="263"/>
      <c r="N56" s="263"/>
      <c r="O56" s="263"/>
      <c r="P56" s="263"/>
      <c r="Q56" s="264" t="e">
        <f>$C$11* PRODUCT(K56:P56)</f>
        <v>#DIV/0!</v>
      </c>
      <c r="R56" s="265"/>
      <c r="S56" s="265"/>
      <c r="T56" s="265"/>
      <c r="U56" s="258"/>
      <c r="V56" s="266">
        <f t="shared" si="4"/>
        <v>0</v>
      </c>
      <c r="W56" s="267"/>
      <c r="X56" s="268"/>
      <c r="Y56" s="237"/>
      <c r="Z56" s="269"/>
      <c r="AA56" s="440" t="e">
        <f t="shared" si="5"/>
        <v>#DIV/0!</v>
      </c>
      <c r="AB56" s="270"/>
      <c r="AC56" s="271">
        <f t="shared" si="6"/>
        <v>0</v>
      </c>
      <c r="AD56" s="270"/>
      <c r="AE56" s="272" t="e">
        <f t="shared" si="9"/>
        <v>#DIV/0!</v>
      </c>
      <c r="AF56" s="230"/>
      <c r="AG56" s="267"/>
      <c r="AH56" s="267"/>
      <c r="AI56" s="267"/>
      <c r="AJ56" s="267"/>
      <c r="AK56" s="267"/>
      <c r="AL56" s="267"/>
      <c r="AM56" s="267"/>
      <c r="AN56" s="267"/>
      <c r="AO56" s="267"/>
      <c r="AP56" s="266">
        <f t="shared" si="7"/>
        <v>0</v>
      </c>
      <c r="AQ56" s="273">
        <f t="shared" si="8"/>
        <v>0</v>
      </c>
    </row>
    <row r="57" spans="1:43" x14ac:dyDescent="0.25">
      <c r="A57" s="430" t="s">
        <v>120</v>
      </c>
      <c r="B57" s="262"/>
      <c r="C57" s="262"/>
      <c r="D57" s="331"/>
      <c r="E57" s="262"/>
      <c r="F57" s="262"/>
      <c r="G57" s="262"/>
      <c r="H57" s="262"/>
      <c r="I57" s="262"/>
      <c r="J57" s="262"/>
      <c r="K57" s="263"/>
      <c r="L57" s="263"/>
      <c r="M57" s="263"/>
      <c r="N57" s="263"/>
      <c r="O57" s="263"/>
      <c r="P57" s="263"/>
      <c r="Q57" s="264" t="e">
        <f t="shared" si="3"/>
        <v>#DIV/0!</v>
      </c>
      <c r="R57" s="265"/>
      <c r="S57" s="265"/>
      <c r="T57" s="265"/>
      <c r="U57" s="258"/>
      <c r="V57" s="266">
        <f t="shared" si="4"/>
        <v>0</v>
      </c>
      <c r="W57" s="267"/>
      <c r="X57" s="268"/>
      <c r="Y57" s="237"/>
      <c r="Z57" s="269"/>
      <c r="AA57" s="440" t="e">
        <f t="shared" si="5"/>
        <v>#DIV/0!</v>
      </c>
      <c r="AB57" s="270"/>
      <c r="AC57" s="271">
        <f t="shared" si="6"/>
        <v>0</v>
      </c>
      <c r="AD57" s="270"/>
      <c r="AE57" s="272" t="e">
        <f t="shared" si="9"/>
        <v>#DIV/0!</v>
      </c>
      <c r="AF57" s="230"/>
      <c r="AG57" s="267"/>
      <c r="AH57" s="267"/>
      <c r="AI57" s="267"/>
      <c r="AJ57" s="267"/>
      <c r="AK57" s="267"/>
      <c r="AL57" s="267"/>
      <c r="AM57" s="267"/>
      <c r="AN57" s="267"/>
      <c r="AO57" s="267"/>
      <c r="AP57" s="266">
        <f t="shared" si="7"/>
        <v>0</v>
      </c>
      <c r="AQ57" s="273">
        <f t="shared" si="8"/>
        <v>0</v>
      </c>
    </row>
    <row r="58" spans="1:43" x14ac:dyDescent="0.25">
      <c r="A58" s="430" t="s">
        <v>121</v>
      </c>
      <c r="B58" s="262"/>
      <c r="C58" s="262"/>
      <c r="D58" s="331"/>
      <c r="E58" s="262"/>
      <c r="F58" s="262"/>
      <c r="G58" s="262"/>
      <c r="H58" s="262"/>
      <c r="I58" s="262"/>
      <c r="J58" s="262"/>
      <c r="K58" s="263"/>
      <c r="L58" s="263"/>
      <c r="M58" s="263"/>
      <c r="N58" s="263"/>
      <c r="O58" s="263"/>
      <c r="P58" s="263"/>
      <c r="Q58" s="264" t="e">
        <f t="shared" si="3"/>
        <v>#DIV/0!</v>
      </c>
      <c r="R58" s="265"/>
      <c r="S58" s="265"/>
      <c r="T58" s="265"/>
      <c r="U58" s="258"/>
      <c r="V58" s="266">
        <f t="shared" si="4"/>
        <v>0</v>
      </c>
      <c r="W58" s="267"/>
      <c r="X58" s="268"/>
      <c r="Y58" s="237"/>
      <c r="Z58" s="269"/>
      <c r="AA58" s="440" t="e">
        <f t="shared" si="5"/>
        <v>#DIV/0!</v>
      </c>
      <c r="AB58" s="270"/>
      <c r="AC58" s="271">
        <f t="shared" si="6"/>
        <v>0</v>
      </c>
      <c r="AD58" s="270"/>
      <c r="AE58" s="272" t="e">
        <f t="shared" si="9"/>
        <v>#DIV/0!</v>
      </c>
      <c r="AF58" s="230"/>
      <c r="AG58" s="267"/>
      <c r="AH58" s="267"/>
      <c r="AI58" s="267"/>
      <c r="AJ58" s="267"/>
      <c r="AK58" s="267"/>
      <c r="AL58" s="267"/>
      <c r="AM58" s="267"/>
      <c r="AN58" s="267"/>
      <c r="AO58" s="267"/>
      <c r="AP58" s="266">
        <f t="shared" si="7"/>
        <v>0</v>
      </c>
      <c r="AQ58" s="273">
        <f t="shared" si="8"/>
        <v>0</v>
      </c>
    </row>
    <row r="59" spans="1:43" x14ac:dyDescent="0.25">
      <c r="A59" s="430" t="s">
        <v>122</v>
      </c>
      <c r="B59" s="262"/>
      <c r="C59" s="262"/>
      <c r="D59" s="331"/>
      <c r="E59" s="262"/>
      <c r="F59" s="262"/>
      <c r="G59" s="262"/>
      <c r="H59" s="262"/>
      <c r="I59" s="262"/>
      <c r="J59" s="262"/>
      <c r="K59" s="263"/>
      <c r="L59" s="263"/>
      <c r="M59" s="263"/>
      <c r="N59" s="263"/>
      <c r="O59" s="263"/>
      <c r="P59" s="263"/>
      <c r="Q59" s="264" t="e">
        <f t="shared" si="3"/>
        <v>#DIV/0!</v>
      </c>
      <c r="R59" s="265"/>
      <c r="S59" s="265"/>
      <c r="T59" s="265"/>
      <c r="U59" s="258"/>
      <c r="V59" s="266">
        <f t="shared" si="4"/>
        <v>0</v>
      </c>
      <c r="W59" s="267"/>
      <c r="X59" s="268"/>
      <c r="Y59" s="237"/>
      <c r="Z59" s="269"/>
      <c r="AA59" s="440" t="e">
        <f t="shared" si="5"/>
        <v>#DIV/0!</v>
      </c>
      <c r="AB59" s="270"/>
      <c r="AC59" s="271">
        <f t="shared" si="6"/>
        <v>0</v>
      </c>
      <c r="AD59" s="270"/>
      <c r="AE59" s="272" t="e">
        <f t="shared" si="9"/>
        <v>#DIV/0!</v>
      </c>
      <c r="AF59" s="230"/>
      <c r="AG59" s="267"/>
      <c r="AH59" s="267"/>
      <c r="AI59" s="267"/>
      <c r="AJ59" s="267"/>
      <c r="AK59" s="267"/>
      <c r="AL59" s="267"/>
      <c r="AM59" s="267"/>
      <c r="AN59" s="267"/>
      <c r="AO59" s="267"/>
      <c r="AP59" s="266">
        <f t="shared" si="7"/>
        <v>0</v>
      </c>
      <c r="AQ59" s="273">
        <f t="shared" si="8"/>
        <v>0</v>
      </c>
    </row>
    <row r="60" spans="1:43" x14ac:dyDescent="0.25">
      <c r="A60" s="430" t="s">
        <v>123</v>
      </c>
      <c r="B60" s="262"/>
      <c r="C60" s="262"/>
      <c r="D60" s="331"/>
      <c r="E60" s="262"/>
      <c r="F60" s="262"/>
      <c r="G60" s="262"/>
      <c r="H60" s="262"/>
      <c r="I60" s="262"/>
      <c r="J60" s="262"/>
      <c r="K60" s="263"/>
      <c r="L60" s="263"/>
      <c r="M60" s="263"/>
      <c r="N60" s="263"/>
      <c r="O60" s="263"/>
      <c r="P60" s="263"/>
      <c r="Q60" s="264" t="e">
        <f t="shared" si="3"/>
        <v>#DIV/0!</v>
      </c>
      <c r="R60" s="265"/>
      <c r="S60" s="265"/>
      <c r="T60" s="265"/>
      <c r="U60" s="258"/>
      <c r="V60" s="266">
        <f t="shared" si="4"/>
        <v>0</v>
      </c>
      <c r="W60" s="267"/>
      <c r="X60" s="268"/>
      <c r="Y60" s="237"/>
      <c r="Z60" s="269"/>
      <c r="AA60" s="440" t="e">
        <f t="shared" si="5"/>
        <v>#DIV/0!</v>
      </c>
      <c r="AB60" s="270"/>
      <c r="AC60" s="271">
        <f t="shared" si="6"/>
        <v>0</v>
      </c>
      <c r="AD60" s="270"/>
      <c r="AE60" s="272" t="e">
        <f t="shared" si="9"/>
        <v>#DIV/0!</v>
      </c>
      <c r="AF60" s="230"/>
      <c r="AG60" s="267"/>
      <c r="AH60" s="267"/>
      <c r="AI60" s="267"/>
      <c r="AJ60" s="267"/>
      <c r="AK60" s="267"/>
      <c r="AL60" s="267"/>
      <c r="AM60" s="267"/>
      <c r="AN60" s="267"/>
      <c r="AO60" s="267"/>
      <c r="AP60" s="266">
        <f t="shared" si="7"/>
        <v>0</v>
      </c>
      <c r="AQ60" s="273">
        <f t="shared" si="8"/>
        <v>0</v>
      </c>
    </row>
    <row r="61" spans="1:43" x14ac:dyDescent="0.25">
      <c r="A61" s="430" t="s">
        <v>124</v>
      </c>
      <c r="B61" s="262"/>
      <c r="C61" s="262"/>
      <c r="D61" s="331"/>
      <c r="E61" s="262"/>
      <c r="F61" s="262"/>
      <c r="G61" s="262"/>
      <c r="H61" s="262"/>
      <c r="I61" s="262"/>
      <c r="J61" s="262"/>
      <c r="K61" s="263"/>
      <c r="L61" s="263"/>
      <c r="M61" s="263"/>
      <c r="N61" s="263"/>
      <c r="O61" s="263"/>
      <c r="P61" s="263"/>
      <c r="Q61" s="264" t="e">
        <f t="shared" si="3"/>
        <v>#DIV/0!</v>
      </c>
      <c r="R61" s="265"/>
      <c r="S61" s="265"/>
      <c r="T61" s="265"/>
      <c r="U61" s="258"/>
      <c r="V61" s="266">
        <f t="shared" si="4"/>
        <v>0</v>
      </c>
      <c r="W61" s="267"/>
      <c r="X61" s="268"/>
      <c r="Y61" s="237"/>
      <c r="Z61" s="269"/>
      <c r="AA61" s="440" t="e">
        <f t="shared" si="5"/>
        <v>#DIV/0!</v>
      </c>
      <c r="AB61" s="270"/>
      <c r="AC61" s="271">
        <f t="shared" si="6"/>
        <v>0</v>
      </c>
      <c r="AD61" s="270"/>
      <c r="AE61" s="272" t="e">
        <f t="shared" si="9"/>
        <v>#DIV/0!</v>
      </c>
      <c r="AF61" s="230"/>
      <c r="AG61" s="267"/>
      <c r="AH61" s="267"/>
      <c r="AI61" s="267"/>
      <c r="AJ61" s="267"/>
      <c r="AK61" s="267"/>
      <c r="AL61" s="267"/>
      <c r="AM61" s="267"/>
      <c r="AN61" s="267"/>
      <c r="AO61" s="267"/>
      <c r="AP61" s="266">
        <f t="shared" si="7"/>
        <v>0</v>
      </c>
      <c r="AQ61" s="273">
        <f t="shared" si="8"/>
        <v>0</v>
      </c>
    </row>
    <row r="62" spans="1:43" x14ac:dyDescent="0.25">
      <c r="A62" s="430" t="s">
        <v>125</v>
      </c>
      <c r="B62" s="262"/>
      <c r="C62" s="262"/>
      <c r="D62" s="331"/>
      <c r="E62" s="262"/>
      <c r="F62" s="262"/>
      <c r="G62" s="262"/>
      <c r="H62" s="262"/>
      <c r="I62" s="262"/>
      <c r="J62" s="262"/>
      <c r="K62" s="263"/>
      <c r="L62" s="263"/>
      <c r="M62" s="263"/>
      <c r="N62" s="263"/>
      <c r="O62" s="263"/>
      <c r="P62" s="263"/>
      <c r="Q62" s="264" t="e">
        <f t="shared" si="3"/>
        <v>#DIV/0!</v>
      </c>
      <c r="R62" s="265"/>
      <c r="S62" s="265"/>
      <c r="T62" s="265"/>
      <c r="U62" s="258"/>
      <c r="V62" s="266">
        <f t="shared" si="4"/>
        <v>0</v>
      </c>
      <c r="W62" s="267"/>
      <c r="X62" s="268"/>
      <c r="Y62" s="237"/>
      <c r="Z62" s="269"/>
      <c r="AA62" s="440" t="e">
        <f t="shared" si="5"/>
        <v>#DIV/0!</v>
      </c>
      <c r="AB62" s="270"/>
      <c r="AC62" s="271">
        <f t="shared" si="6"/>
        <v>0</v>
      </c>
      <c r="AD62" s="270"/>
      <c r="AE62" s="272" t="e">
        <f t="shared" si="9"/>
        <v>#DIV/0!</v>
      </c>
      <c r="AF62" s="230"/>
      <c r="AG62" s="267"/>
      <c r="AH62" s="267"/>
      <c r="AI62" s="267"/>
      <c r="AJ62" s="267"/>
      <c r="AK62" s="267"/>
      <c r="AL62" s="267"/>
      <c r="AM62" s="267"/>
      <c r="AN62" s="267"/>
      <c r="AO62" s="267"/>
      <c r="AP62" s="266">
        <f t="shared" si="7"/>
        <v>0</v>
      </c>
      <c r="AQ62" s="273">
        <f t="shared" si="8"/>
        <v>0</v>
      </c>
    </row>
    <row r="63" spans="1:43" x14ac:dyDescent="0.25">
      <c r="A63" s="430" t="s">
        <v>126</v>
      </c>
      <c r="B63" s="262"/>
      <c r="C63" s="262"/>
      <c r="D63" s="331"/>
      <c r="E63" s="262"/>
      <c r="F63" s="262"/>
      <c r="G63" s="262"/>
      <c r="H63" s="262"/>
      <c r="I63" s="262"/>
      <c r="J63" s="262"/>
      <c r="K63" s="263"/>
      <c r="L63" s="263"/>
      <c r="M63" s="263"/>
      <c r="N63" s="263"/>
      <c r="O63" s="263"/>
      <c r="P63" s="263"/>
      <c r="Q63" s="264" t="e">
        <f t="shared" si="3"/>
        <v>#DIV/0!</v>
      </c>
      <c r="R63" s="265"/>
      <c r="S63" s="265"/>
      <c r="T63" s="265"/>
      <c r="U63" s="258"/>
      <c r="V63" s="266">
        <f t="shared" si="4"/>
        <v>0</v>
      </c>
      <c r="W63" s="267"/>
      <c r="X63" s="268"/>
      <c r="Y63" s="237"/>
      <c r="Z63" s="269"/>
      <c r="AA63" s="440" t="e">
        <f t="shared" si="5"/>
        <v>#DIV/0!</v>
      </c>
      <c r="AB63" s="270"/>
      <c r="AC63" s="271">
        <f t="shared" si="6"/>
        <v>0</v>
      </c>
      <c r="AD63" s="270"/>
      <c r="AE63" s="272" t="e">
        <f t="shared" si="9"/>
        <v>#DIV/0!</v>
      </c>
      <c r="AF63" s="230"/>
      <c r="AG63" s="267"/>
      <c r="AH63" s="267"/>
      <c r="AI63" s="267"/>
      <c r="AJ63" s="267"/>
      <c r="AK63" s="267"/>
      <c r="AL63" s="267"/>
      <c r="AM63" s="267"/>
      <c r="AN63" s="267"/>
      <c r="AO63" s="267"/>
      <c r="AP63" s="266">
        <f t="shared" si="7"/>
        <v>0</v>
      </c>
      <c r="AQ63" s="273">
        <f t="shared" si="8"/>
        <v>0</v>
      </c>
    </row>
    <row r="64" spans="1:43" x14ac:dyDescent="0.25">
      <c r="A64" s="430" t="s">
        <v>127</v>
      </c>
      <c r="B64" s="262"/>
      <c r="C64" s="262"/>
      <c r="D64" s="331"/>
      <c r="E64" s="262"/>
      <c r="F64" s="262"/>
      <c r="G64" s="262"/>
      <c r="H64" s="262"/>
      <c r="I64" s="262"/>
      <c r="J64" s="262"/>
      <c r="K64" s="263"/>
      <c r="L64" s="263"/>
      <c r="M64" s="263"/>
      <c r="N64" s="263"/>
      <c r="O64" s="263"/>
      <c r="P64" s="263"/>
      <c r="Q64" s="264" t="e">
        <f t="shared" si="3"/>
        <v>#DIV/0!</v>
      </c>
      <c r="R64" s="265"/>
      <c r="S64" s="265"/>
      <c r="T64" s="265"/>
      <c r="U64" s="258"/>
      <c r="V64" s="266">
        <f t="shared" si="4"/>
        <v>0</v>
      </c>
      <c r="W64" s="267"/>
      <c r="X64" s="268"/>
      <c r="Y64" s="237"/>
      <c r="Z64" s="269"/>
      <c r="AA64" s="440" t="e">
        <f t="shared" si="5"/>
        <v>#DIV/0!</v>
      </c>
      <c r="AB64" s="270"/>
      <c r="AC64" s="271">
        <f t="shared" si="6"/>
        <v>0</v>
      </c>
      <c r="AD64" s="270"/>
      <c r="AE64" s="272" t="e">
        <f t="shared" si="9"/>
        <v>#DIV/0!</v>
      </c>
      <c r="AF64" s="230"/>
      <c r="AG64" s="267"/>
      <c r="AH64" s="267"/>
      <c r="AI64" s="267"/>
      <c r="AJ64" s="267"/>
      <c r="AK64" s="267"/>
      <c r="AL64" s="267"/>
      <c r="AM64" s="267"/>
      <c r="AN64" s="267"/>
      <c r="AO64" s="267"/>
      <c r="AP64" s="266">
        <f t="shared" si="7"/>
        <v>0</v>
      </c>
      <c r="AQ64" s="273">
        <f t="shared" si="8"/>
        <v>0</v>
      </c>
    </row>
    <row r="65" spans="1:43" x14ac:dyDescent="0.25">
      <c r="A65" s="430" t="s">
        <v>128</v>
      </c>
      <c r="B65" s="262"/>
      <c r="C65" s="262"/>
      <c r="D65" s="331"/>
      <c r="E65" s="262"/>
      <c r="F65" s="262"/>
      <c r="G65" s="262"/>
      <c r="H65" s="262"/>
      <c r="I65" s="262"/>
      <c r="J65" s="262"/>
      <c r="K65" s="263"/>
      <c r="L65" s="263"/>
      <c r="M65" s="263"/>
      <c r="N65" s="263"/>
      <c r="O65" s="263"/>
      <c r="P65" s="263"/>
      <c r="Q65" s="264" t="e">
        <f t="shared" si="3"/>
        <v>#DIV/0!</v>
      </c>
      <c r="R65" s="265"/>
      <c r="S65" s="265"/>
      <c r="T65" s="265"/>
      <c r="U65" s="258"/>
      <c r="V65" s="266">
        <f t="shared" si="4"/>
        <v>0</v>
      </c>
      <c r="W65" s="267"/>
      <c r="X65" s="268"/>
      <c r="Y65" s="237"/>
      <c r="Z65" s="269"/>
      <c r="AA65" s="440" t="e">
        <f t="shared" si="5"/>
        <v>#DIV/0!</v>
      </c>
      <c r="AB65" s="270"/>
      <c r="AC65" s="271">
        <f t="shared" si="6"/>
        <v>0</v>
      </c>
      <c r="AD65" s="270"/>
      <c r="AE65" s="272" t="e">
        <f t="shared" si="9"/>
        <v>#DIV/0!</v>
      </c>
      <c r="AF65" s="230"/>
      <c r="AG65" s="267"/>
      <c r="AH65" s="267"/>
      <c r="AI65" s="267"/>
      <c r="AJ65" s="267"/>
      <c r="AK65" s="267"/>
      <c r="AL65" s="267"/>
      <c r="AM65" s="267"/>
      <c r="AN65" s="267"/>
      <c r="AO65" s="267"/>
      <c r="AP65" s="266">
        <f t="shared" si="7"/>
        <v>0</v>
      </c>
      <c r="AQ65" s="273">
        <f t="shared" si="8"/>
        <v>0</v>
      </c>
    </row>
    <row r="66" spans="1:43" x14ac:dyDescent="0.25">
      <c r="A66" s="430" t="s">
        <v>129</v>
      </c>
      <c r="B66" s="262"/>
      <c r="C66" s="262"/>
      <c r="D66" s="331"/>
      <c r="E66" s="262"/>
      <c r="F66" s="262"/>
      <c r="G66" s="262"/>
      <c r="H66" s="262"/>
      <c r="I66" s="262"/>
      <c r="J66" s="262"/>
      <c r="K66" s="263"/>
      <c r="L66" s="263"/>
      <c r="M66" s="263"/>
      <c r="N66" s="263"/>
      <c r="O66" s="263"/>
      <c r="P66" s="263"/>
      <c r="Q66" s="264" t="e">
        <f t="shared" si="3"/>
        <v>#DIV/0!</v>
      </c>
      <c r="R66" s="265"/>
      <c r="S66" s="265"/>
      <c r="T66" s="265"/>
      <c r="U66" s="258"/>
      <c r="V66" s="266">
        <f t="shared" si="4"/>
        <v>0</v>
      </c>
      <c r="W66" s="267"/>
      <c r="X66" s="268"/>
      <c r="Y66" s="237"/>
      <c r="Z66" s="269"/>
      <c r="AA66" s="440" t="e">
        <f t="shared" si="5"/>
        <v>#DIV/0!</v>
      </c>
      <c r="AB66" s="270"/>
      <c r="AC66" s="271">
        <f t="shared" si="6"/>
        <v>0</v>
      </c>
      <c r="AD66" s="270"/>
      <c r="AE66" s="272" t="e">
        <f t="shared" si="9"/>
        <v>#DIV/0!</v>
      </c>
      <c r="AF66" s="230"/>
      <c r="AG66" s="267"/>
      <c r="AH66" s="267"/>
      <c r="AI66" s="267"/>
      <c r="AJ66" s="267"/>
      <c r="AK66" s="267"/>
      <c r="AL66" s="267"/>
      <c r="AM66" s="267"/>
      <c r="AN66" s="267"/>
      <c r="AO66" s="267"/>
      <c r="AP66" s="266">
        <f t="shared" si="7"/>
        <v>0</v>
      </c>
      <c r="AQ66" s="273">
        <f t="shared" si="8"/>
        <v>0</v>
      </c>
    </row>
    <row r="67" spans="1:43" x14ac:dyDescent="0.25">
      <c r="A67" s="430" t="s">
        <v>130</v>
      </c>
      <c r="B67" s="262"/>
      <c r="C67" s="262"/>
      <c r="D67" s="331"/>
      <c r="E67" s="262"/>
      <c r="F67" s="262"/>
      <c r="G67" s="262"/>
      <c r="H67" s="262"/>
      <c r="I67" s="262"/>
      <c r="J67" s="262"/>
      <c r="K67" s="263"/>
      <c r="L67" s="263"/>
      <c r="M67" s="263"/>
      <c r="N67" s="263"/>
      <c r="O67" s="263"/>
      <c r="P67" s="263"/>
      <c r="Q67" s="264" t="e">
        <f t="shared" si="3"/>
        <v>#DIV/0!</v>
      </c>
      <c r="R67" s="265"/>
      <c r="S67" s="265"/>
      <c r="T67" s="265"/>
      <c r="U67" s="258"/>
      <c r="V67" s="266">
        <f t="shared" si="4"/>
        <v>0</v>
      </c>
      <c r="W67" s="267"/>
      <c r="X67" s="268"/>
      <c r="Y67" s="237"/>
      <c r="Z67" s="269"/>
      <c r="AA67" s="440" t="e">
        <f t="shared" si="5"/>
        <v>#DIV/0!</v>
      </c>
      <c r="AB67" s="270"/>
      <c r="AC67" s="271">
        <f t="shared" si="6"/>
        <v>0</v>
      </c>
      <c r="AD67" s="270"/>
      <c r="AE67" s="272" t="e">
        <f t="shared" si="9"/>
        <v>#DIV/0!</v>
      </c>
      <c r="AF67" s="230"/>
      <c r="AG67" s="267"/>
      <c r="AH67" s="267"/>
      <c r="AI67" s="267"/>
      <c r="AJ67" s="267"/>
      <c r="AK67" s="267"/>
      <c r="AL67" s="267"/>
      <c r="AM67" s="267"/>
      <c r="AN67" s="267"/>
      <c r="AO67" s="267"/>
      <c r="AP67" s="266">
        <f t="shared" si="7"/>
        <v>0</v>
      </c>
      <c r="AQ67" s="273">
        <f t="shared" si="8"/>
        <v>0</v>
      </c>
    </row>
    <row r="68" spans="1:43" x14ac:dyDescent="0.25">
      <c r="A68" s="430" t="s">
        <v>131</v>
      </c>
      <c r="B68" s="262"/>
      <c r="C68" s="262"/>
      <c r="D68" s="331"/>
      <c r="E68" s="262"/>
      <c r="F68" s="262"/>
      <c r="G68" s="262"/>
      <c r="H68" s="262"/>
      <c r="I68" s="262"/>
      <c r="J68" s="262"/>
      <c r="K68" s="263"/>
      <c r="L68" s="263"/>
      <c r="M68" s="263"/>
      <c r="N68" s="263"/>
      <c r="O68" s="263"/>
      <c r="P68" s="263"/>
      <c r="Q68" s="264" t="e">
        <f t="shared" si="3"/>
        <v>#DIV/0!</v>
      </c>
      <c r="R68" s="265"/>
      <c r="S68" s="265"/>
      <c r="T68" s="265"/>
      <c r="U68" s="258"/>
      <c r="V68" s="266">
        <f t="shared" si="4"/>
        <v>0</v>
      </c>
      <c r="W68" s="267"/>
      <c r="X68" s="268"/>
      <c r="Y68" s="237"/>
      <c r="Z68" s="269"/>
      <c r="AA68" s="440" t="e">
        <f t="shared" si="5"/>
        <v>#DIV/0!</v>
      </c>
      <c r="AB68" s="270"/>
      <c r="AC68" s="271">
        <f t="shared" si="6"/>
        <v>0</v>
      </c>
      <c r="AD68" s="270"/>
      <c r="AE68" s="272" t="e">
        <f t="shared" si="9"/>
        <v>#DIV/0!</v>
      </c>
      <c r="AF68" s="230"/>
      <c r="AG68" s="267"/>
      <c r="AH68" s="267"/>
      <c r="AI68" s="267"/>
      <c r="AJ68" s="267"/>
      <c r="AK68" s="267"/>
      <c r="AL68" s="267"/>
      <c r="AM68" s="267"/>
      <c r="AN68" s="267"/>
      <c r="AO68" s="267"/>
      <c r="AP68" s="266">
        <f t="shared" si="7"/>
        <v>0</v>
      </c>
      <c r="AQ68" s="273">
        <f t="shared" si="8"/>
        <v>0</v>
      </c>
    </row>
    <row r="69" spans="1:43" x14ac:dyDescent="0.25">
      <c r="A69" s="430" t="s">
        <v>132</v>
      </c>
      <c r="B69" s="262"/>
      <c r="C69" s="262"/>
      <c r="D69" s="331"/>
      <c r="E69" s="262"/>
      <c r="F69" s="262"/>
      <c r="G69" s="262"/>
      <c r="H69" s="262"/>
      <c r="I69" s="262"/>
      <c r="J69" s="262"/>
      <c r="K69" s="263"/>
      <c r="L69" s="263"/>
      <c r="M69" s="263"/>
      <c r="N69" s="263"/>
      <c r="O69" s="263"/>
      <c r="P69" s="263"/>
      <c r="Q69" s="264" t="e">
        <f t="shared" si="3"/>
        <v>#DIV/0!</v>
      </c>
      <c r="R69" s="265"/>
      <c r="S69" s="265"/>
      <c r="T69" s="265"/>
      <c r="U69" s="258"/>
      <c r="V69" s="266">
        <f t="shared" si="4"/>
        <v>0</v>
      </c>
      <c r="W69" s="267"/>
      <c r="X69" s="268"/>
      <c r="Y69" s="237"/>
      <c r="Z69" s="269"/>
      <c r="AA69" s="440" t="e">
        <f t="shared" si="5"/>
        <v>#DIV/0!</v>
      </c>
      <c r="AB69" s="270"/>
      <c r="AC69" s="271">
        <f t="shared" si="6"/>
        <v>0</v>
      </c>
      <c r="AD69" s="270"/>
      <c r="AE69" s="272" t="e">
        <f t="shared" si="9"/>
        <v>#DIV/0!</v>
      </c>
      <c r="AF69" s="230"/>
      <c r="AG69" s="267"/>
      <c r="AH69" s="267"/>
      <c r="AI69" s="267"/>
      <c r="AJ69" s="267"/>
      <c r="AK69" s="267"/>
      <c r="AL69" s="267"/>
      <c r="AM69" s="267"/>
      <c r="AN69" s="267"/>
      <c r="AO69" s="267"/>
      <c r="AP69" s="266">
        <f t="shared" si="7"/>
        <v>0</v>
      </c>
      <c r="AQ69" s="273">
        <f t="shared" si="8"/>
        <v>0</v>
      </c>
    </row>
    <row r="70" spans="1:43" x14ac:dyDescent="0.25">
      <c r="A70" s="430" t="s">
        <v>133</v>
      </c>
      <c r="B70" s="262"/>
      <c r="C70" s="262"/>
      <c r="D70" s="331"/>
      <c r="E70" s="262"/>
      <c r="F70" s="262"/>
      <c r="G70" s="262"/>
      <c r="H70" s="262"/>
      <c r="I70" s="262"/>
      <c r="J70" s="262"/>
      <c r="K70" s="263"/>
      <c r="L70" s="263"/>
      <c r="M70" s="263"/>
      <c r="N70" s="263"/>
      <c r="O70" s="263"/>
      <c r="P70" s="263"/>
      <c r="Q70" s="264" t="e">
        <f t="shared" si="3"/>
        <v>#DIV/0!</v>
      </c>
      <c r="R70" s="265"/>
      <c r="S70" s="265"/>
      <c r="T70" s="265"/>
      <c r="U70" s="258"/>
      <c r="V70" s="266">
        <f t="shared" si="4"/>
        <v>0</v>
      </c>
      <c r="W70" s="267"/>
      <c r="X70" s="268"/>
      <c r="Y70" s="237"/>
      <c r="Z70" s="269"/>
      <c r="AA70" s="440" t="e">
        <f t="shared" si="5"/>
        <v>#DIV/0!</v>
      </c>
      <c r="AB70" s="270"/>
      <c r="AC70" s="271">
        <f t="shared" si="6"/>
        <v>0</v>
      </c>
      <c r="AD70" s="270"/>
      <c r="AE70" s="272" t="e">
        <f t="shared" si="9"/>
        <v>#DIV/0!</v>
      </c>
      <c r="AF70" s="230"/>
      <c r="AG70" s="267"/>
      <c r="AH70" s="267"/>
      <c r="AI70" s="267"/>
      <c r="AJ70" s="267"/>
      <c r="AK70" s="267"/>
      <c r="AL70" s="267"/>
      <c r="AM70" s="267"/>
      <c r="AN70" s="267"/>
      <c r="AO70" s="267"/>
      <c r="AP70" s="266">
        <f t="shared" si="7"/>
        <v>0</v>
      </c>
      <c r="AQ70" s="273">
        <f t="shared" si="8"/>
        <v>0</v>
      </c>
    </row>
    <row r="71" spans="1:43" x14ac:dyDescent="0.25">
      <c r="A71" s="430" t="s">
        <v>134</v>
      </c>
      <c r="B71" s="262"/>
      <c r="C71" s="262"/>
      <c r="D71" s="331"/>
      <c r="E71" s="262"/>
      <c r="F71" s="262"/>
      <c r="G71" s="262"/>
      <c r="H71" s="262"/>
      <c r="I71" s="262"/>
      <c r="J71" s="262"/>
      <c r="K71" s="263"/>
      <c r="L71" s="263"/>
      <c r="M71" s="263"/>
      <c r="N71" s="263"/>
      <c r="O71" s="263"/>
      <c r="P71" s="263"/>
      <c r="Q71" s="264" t="e">
        <f t="shared" si="3"/>
        <v>#DIV/0!</v>
      </c>
      <c r="R71" s="265"/>
      <c r="S71" s="265"/>
      <c r="T71" s="265"/>
      <c r="U71" s="258"/>
      <c r="V71" s="266">
        <f t="shared" si="4"/>
        <v>0</v>
      </c>
      <c r="W71" s="267"/>
      <c r="X71" s="268"/>
      <c r="Y71" s="237"/>
      <c r="Z71" s="269"/>
      <c r="AA71" s="440" t="e">
        <f t="shared" si="5"/>
        <v>#DIV/0!</v>
      </c>
      <c r="AB71" s="270"/>
      <c r="AC71" s="271">
        <f t="shared" si="6"/>
        <v>0</v>
      </c>
      <c r="AD71" s="270"/>
      <c r="AE71" s="272" t="e">
        <f t="shared" si="9"/>
        <v>#DIV/0!</v>
      </c>
      <c r="AF71" s="230"/>
      <c r="AG71" s="267"/>
      <c r="AH71" s="267"/>
      <c r="AI71" s="267"/>
      <c r="AJ71" s="267"/>
      <c r="AK71" s="267"/>
      <c r="AL71" s="267"/>
      <c r="AM71" s="267"/>
      <c r="AN71" s="267"/>
      <c r="AO71" s="267"/>
      <c r="AP71" s="266">
        <f t="shared" si="7"/>
        <v>0</v>
      </c>
      <c r="AQ71" s="273">
        <f t="shared" si="8"/>
        <v>0</v>
      </c>
    </row>
    <row r="72" spans="1:43" x14ac:dyDescent="0.25">
      <c r="A72" s="430" t="s">
        <v>135</v>
      </c>
      <c r="B72" s="262"/>
      <c r="C72" s="262"/>
      <c r="D72" s="331"/>
      <c r="E72" s="262"/>
      <c r="F72" s="262"/>
      <c r="G72" s="262"/>
      <c r="H72" s="262"/>
      <c r="I72" s="262"/>
      <c r="J72" s="262"/>
      <c r="K72" s="263"/>
      <c r="L72" s="263"/>
      <c r="M72" s="263"/>
      <c r="N72" s="263"/>
      <c r="O72" s="263"/>
      <c r="P72" s="263"/>
      <c r="Q72" s="264" t="e">
        <f t="shared" si="3"/>
        <v>#DIV/0!</v>
      </c>
      <c r="R72" s="265"/>
      <c r="S72" s="265"/>
      <c r="T72" s="265"/>
      <c r="U72" s="258"/>
      <c r="V72" s="266">
        <f t="shared" si="4"/>
        <v>0</v>
      </c>
      <c r="W72" s="267"/>
      <c r="X72" s="268"/>
      <c r="Y72" s="237"/>
      <c r="Z72" s="269"/>
      <c r="AA72" s="440" t="e">
        <f t="shared" si="5"/>
        <v>#DIV/0!</v>
      </c>
      <c r="AB72" s="270"/>
      <c r="AC72" s="271">
        <f t="shared" si="6"/>
        <v>0</v>
      </c>
      <c r="AD72" s="270"/>
      <c r="AE72" s="272" t="e">
        <f t="shared" si="9"/>
        <v>#DIV/0!</v>
      </c>
      <c r="AF72" s="230"/>
      <c r="AG72" s="267"/>
      <c r="AH72" s="267"/>
      <c r="AI72" s="267"/>
      <c r="AJ72" s="267"/>
      <c r="AK72" s="267"/>
      <c r="AL72" s="267"/>
      <c r="AM72" s="267"/>
      <c r="AN72" s="267"/>
      <c r="AO72" s="267"/>
      <c r="AP72" s="266">
        <f t="shared" si="7"/>
        <v>0</v>
      </c>
      <c r="AQ72" s="273">
        <f t="shared" si="8"/>
        <v>0</v>
      </c>
    </row>
    <row r="73" spans="1:43" x14ac:dyDescent="0.25">
      <c r="A73" s="430" t="s">
        <v>136</v>
      </c>
      <c r="B73" s="262"/>
      <c r="C73" s="262"/>
      <c r="D73" s="331"/>
      <c r="E73" s="262"/>
      <c r="F73" s="262"/>
      <c r="G73" s="262"/>
      <c r="H73" s="262"/>
      <c r="I73" s="262"/>
      <c r="J73" s="262"/>
      <c r="K73" s="263"/>
      <c r="L73" s="263"/>
      <c r="M73" s="263"/>
      <c r="N73" s="263"/>
      <c r="O73" s="263"/>
      <c r="P73" s="263"/>
      <c r="Q73" s="264" t="e">
        <f t="shared" si="3"/>
        <v>#DIV/0!</v>
      </c>
      <c r="R73" s="265"/>
      <c r="S73" s="265"/>
      <c r="T73" s="265"/>
      <c r="U73" s="258"/>
      <c r="V73" s="266">
        <f t="shared" si="4"/>
        <v>0</v>
      </c>
      <c r="W73" s="267"/>
      <c r="X73" s="268"/>
      <c r="Y73" s="237"/>
      <c r="Z73" s="269"/>
      <c r="AA73" s="440" t="e">
        <f t="shared" si="5"/>
        <v>#DIV/0!</v>
      </c>
      <c r="AB73" s="270"/>
      <c r="AC73" s="271">
        <f t="shared" si="6"/>
        <v>0</v>
      </c>
      <c r="AD73" s="270"/>
      <c r="AE73" s="272" t="e">
        <f t="shared" si="9"/>
        <v>#DIV/0!</v>
      </c>
      <c r="AF73" s="230"/>
      <c r="AG73" s="267"/>
      <c r="AH73" s="267"/>
      <c r="AI73" s="267"/>
      <c r="AJ73" s="267"/>
      <c r="AK73" s="267"/>
      <c r="AL73" s="267"/>
      <c r="AM73" s="267"/>
      <c r="AN73" s="267"/>
      <c r="AO73" s="267"/>
      <c r="AP73" s="266">
        <f t="shared" si="7"/>
        <v>0</v>
      </c>
      <c r="AQ73" s="273">
        <f t="shared" si="8"/>
        <v>0</v>
      </c>
    </row>
    <row r="74" spans="1:43" x14ac:dyDescent="0.25">
      <c r="A74" s="430" t="s">
        <v>137</v>
      </c>
      <c r="B74" s="262"/>
      <c r="C74" s="262"/>
      <c r="D74" s="331"/>
      <c r="E74" s="262"/>
      <c r="F74" s="262"/>
      <c r="G74" s="262"/>
      <c r="H74" s="262"/>
      <c r="I74" s="262"/>
      <c r="J74" s="262"/>
      <c r="K74" s="263"/>
      <c r="L74" s="263"/>
      <c r="M74" s="263"/>
      <c r="N74" s="263"/>
      <c r="O74" s="263"/>
      <c r="P74" s="263"/>
      <c r="Q74" s="264" t="e">
        <f t="shared" si="3"/>
        <v>#DIV/0!</v>
      </c>
      <c r="R74" s="265"/>
      <c r="S74" s="265"/>
      <c r="T74" s="265"/>
      <c r="U74" s="258"/>
      <c r="V74" s="266">
        <f t="shared" si="4"/>
        <v>0</v>
      </c>
      <c r="W74" s="267"/>
      <c r="X74" s="268"/>
      <c r="Y74" s="237"/>
      <c r="Z74" s="269"/>
      <c r="AA74" s="440" t="e">
        <f t="shared" si="5"/>
        <v>#DIV/0!</v>
      </c>
      <c r="AB74" s="270"/>
      <c r="AC74" s="271">
        <f t="shared" si="6"/>
        <v>0</v>
      </c>
      <c r="AD74" s="270"/>
      <c r="AE74" s="272" t="e">
        <f t="shared" si="9"/>
        <v>#DIV/0!</v>
      </c>
      <c r="AF74" s="230"/>
      <c r="AG74" s="267"/>
      <c r="AH74" s="267"/>
      <c r="AI74" s="267"/>
      <c r="AJ74" s="267"/>
      <c r="AK74" s="267"/>
      <c r="AL74" s="267"/>
      <c r="AM74" s="267"/>
      <c r="AN74" s="267"/>
      <c r="AO74" s="267"/>
      <c r="AP74" s="266">
        <f t="shared" si="7"/>
        <v>0</v>
      </c>
      <c r="AQ74" s="273">
        <f t="shared" si="8"/>
        <v>0</v>
      </c>
    </row>
    <row r="75" spans="1:43" x14ac:dyDescent="0.25">
      <c r="A75" s="430" t="s">
        <v>138</v>
      </c>
      <c r="B75" s="262"/>
      <c r="C75" s="262"/>
      <c r="D75" s="331"/>
      <c r="E75" s="262"/>
      <c r="F75" s="262"/>
      <c r="G75" s="262"/>
      <c r="H75" s="262"/>
      <c r="I75" s="262"/>
      <c r="J75" s="262"/>
      <c r="K75" s="263"/>
      <c r="L75" s="263"/>
      <c r="M75" s="263"/>
      <c r="N75" s="263"/>
      <c r="O75" s="263"/>
      <c r="P75" s="263"/>
      <c r="Q75" s="264" t="e">
        <f t="shared" si="3"/>
        <v>#DIV/0!</v>
      </c>
      <c r="R75" s="265"/>
      <c r="S75" s="265"/>
      <c r="T75" s="265"/>
      <c r="U75" s="258"/>
      <c r="V75" s="266">
        <f t="shared" si="4"/>
        <v>0</v>
      </c>
      <c r="W75" s="267"/>
      <c r="X75" s="268"/>
      <c r="Y75" s="237"/>
      <c r="Z75" s="269"/>
      <c r="AA75" s="440" t="e">
        <f t="shared" si="5"/>
        <v>#DIV/0!</v>
      </c>
      <c r="AB75" s="270"/>
      <c r="AC75" s="271">
        <f t="shared" si="6"/>
        <v>0</v>
      </c>
      <c r="AD75" s="270"/>
      <c r="AE75" s="272" t="e">
        <f t="shared" si="9"/>
        <v>#DIV/0!</v>
      </c>
      <c r="AF75" s="230"/>
      <c r="AG75" s="267"/>
      <c r="AH75" s="267"/>
      <c r="AI75" s="267"/>
      <c r="AJ75" s="267"/>
      <c r="AK75" s="267"/>
      <c r="AL75" s="267"/>
      <c r="AM75" s="267"/>
      <c r="AN75" s="267"/>
      <c r="AO75" s="267"/>
      <c r="AP75" s="266">
        <f t="shared" si="7"/>
        <v>0</v>
      </c>
      <c r="AQ75" s="273">
        <f t="shared" si="8"/>
        <v>0</v>
      </c>
    </row>
    <row r="76" spans="1:43" x14ac:dyDescent="0.25">
      <c r="A76" s="430" t="s">
        <v>139</v>
      </c>
      <c r="B76" s="262"/>
      <c r="C76" s="262"/>
      <c r="D76" s="331"/>
      <c r="E76" s="262"/>
      <c r="F76" s="262"/>
      <c r="G76" s="262"/>
      <c r="H76" s="262"/>
      <c r="I76" s="262"/>
      <c r="J76" s="262"/>
      <c r="K76" s="263"/>
      <c r="L76" s="263"/>
      <c r="M76" s="263"/>
      <c r="N76" s="263"/>
      <c r="O76" s="263"/>
      <c r="P76" s="263"/>
      <c r="Q76" s="264" t="e">
        <f t="shared" si="3"/>
        <v>#DIV/0!</v>
      </c>
      <c r="R76" s="265"/>
      <c r="S76" s="265"/>
      <c r="T76" s="265"/>
      <c r="U76" s="258"/>
      <c r="V76" s="266">
        <f t="shared" si="4"/>
        <v>0</v>
      </c>
      <c r="W76" s="267"/>
      <c r="X76" s="268"/>
      <c r="Y76" s="237"/>
      <c r="Z76" s="269"/>
      <c r="AA76" s="440" t="e">
        <f t="shared" si="5"/>
        <v>#DIV/0!</v>
      </c>
      <c r="AB76" s="270"/>
      <c r="AC76" s="271">
        <f t="shared" si="6"/>
        <v>0</v>
      </c>
      <c r="AD76" s="270"/>
      <c r="AE76" s="272" t="e">
        <f t="shared" si="9"/>
        <v>#DIV/0!</v>
      </c>
      <c r="AF76" s="230"/>
      <c r="AG76" s="267"/>
      <c r="AH76" s="267"/>
      <c r="AI76" s="267"/>
      <c r="AJ76" s="267"/>
      <c r="AK76" s="267"/>
      <c r="AL76" s="267"/>
      <c r="AM76" s="267"/>
      <c r="AN76" s="267"/>
      <c r="AO76" s="267"/>
      <c r="AP76" s="266">
        <f t="shared" si="7"/>
        <v>0</v>
      </c>
      <c r="AQ76" s="273">
        <f t="shared" si="8"/>
        <v>0</v>
      </c>
    </row>
    <row r="77" spans="1:43" x14ac:dyDescent="0.25">
      <c r="A77" s="430" t="s">
        <v>140</v>
      </c>
      <c r="B77" s="262"/>
      <c r="C77" s="262"/>
      <c r="D77" s="331"/>
      <c r="E77" s="262"/>
      <c r="F77" s="262"/>
      <c r="G77" s="262"/>
      <c r="H77" s="262"/>
      <c r="I77" s="262"/>
      <c r="J77" s="262"/>
      <c r="K77" s="263"/>
      <c r="L77" s="263"/>
      <c r="M77" s="263"/>
      <c r="N77" s="263"/>
      <c r="O77" s="263"/>
      <c r="P77" s="263"/>
      <c r="Q77" s="264" t="e">
        <f t="shared" si="3"/>
        <v>#DIV/0!</v>
      </c>
      <c r="R77" s="265"/>
      <c r="S77" s="265"/>
      <c r="T77" s="265"/>
      <c r="U77" s="258"/>
      <c r="V77" s="266">
        <f t="shared" si="4"/>
        <v>0</v>
      </c>
      <c r="W77" s="267"/>
      <c r="X77" s="268"/>
      <c r="Y77" s="237"/>
      <c r="Z77" s="269"/>
      <c r="AA77" s="440" t="e">
        <f t="shared" si="5"/>
        <v>#DIV/0!</v>
      </c>
      <c r="AB77" s="270"/>
      <c r="AC77" s="271">
        <f t="shared" si="6"/>
        <v>0</v>
      </c>
      <c r="AD77" s="270"/>
      <c r="AE77" s="272" t="e">
        <f t="shared" si="9"/>
        <v>#DIV/0!</v>
      </c>
      <c r="AF77" s="230"/>
      <c r="AG77" s="267"/>
      <c r="AH77" s="267"/>
      <c r="AI77" s="267"/>
      <c r="AJ77" s="267"/>
      <c r="AK77" s="267"/>
      <c r="AL77" s="267"/>
      <c r="AM77" s="267"/>
      <c r="AN77" s="267"/>
      <c r="AO77" s="267"/>
      <c r="AP77" s="266">
        <f t="shared" si="7"/>
        <v>0</v>
      </c>
      <c r="AQ77" s="273">
        <f t="shared" si="8"/>
        <v>0</v>
      </c>
    </row>
    <row r="78" spans="1:43" x14ac:dyDescent="0.25">
      <c r="A78" s="430" t="s">
        <v>141</v>
      </c>
      <c r="B78" s="262"/>
      <c r="C78" s="262"/>
      <c r="D78" s="331"/>
      <c r="E78" s="262"/>
      <c r="F78" s="262"/>
      <c r="G78" s="262"/>
      <c r="H78" s="262"/>
      <c r="I78" s="262"/>
      <c r="J78" s="262"/>
      <c r="K78" s="263"/>
      <c r="L78" s="263"/>
      <c r="M78" s="263"/>
      <c r="N78" s="263"/>
      <c r="O78" s="263"/>
      <c r="P78" s="263"/>
      <c r="Q78" s="264" t="e">
        <f t="shared" si="3"/>
        <v>#DIV/0!</v>
      </c>
      <c r="R78" s="265"/>
      <c r="S78" s="265"/>
      <c r="T78" s="265"/>
      <c r="U78" s="258"/>
      <c r="V78" s="266">
        <f t="shared" si="4"/>
        <v>0</v>
      </c>
      <c r="W78" s="267"/>
      <c r="X78" s="268"/>
      <c r="Y78" s="237"/>
      <c r="Z78" s="269"/>
      <c r="AA78" s="440" t="e">
        <f t="shared" si="5"/>
        <v>#DIV/0!</v>
      </c>
      <c r="AB78" s="270"/>
      <c r="AC78" s="271">
        <f t="shared" si="6"/>
        <v>0</v>
      </c>
      <c r="AD78" s="270"/>
      <c r="AE78" s="272" t="e">
        <f t="shared" si="9"/>
        <v>#DIV/0!</v>
      </c>
      <c r="AF78" s="230"/>
      <c r="AG78" s="267"/>
      <c r="AH78" s="267"/>
      <c r="AI78" s="267"/>
      <c r="AJ78" s="267"/>
      <c r="AK78" s="267"/>
      <c r="AL78" s="267"/>
      <c r="AM78" s="267"/>
      <c r="AN78" s="267"/>
      <c r="AO78" s="267"/>
      <c r="AP78" s="266">
        <f t="shared" si="7"/>
        <v>0</v>
      </c>
      <c r="AQ78" s="273">
        <f t="shared" si="8"/>
        <v>0</v>
      </c>
    </row>
    <row r="79" spans="1:43" x14ac:dyDescent="0.25">
      <c r="A79" s="430" t="s">
        <v>142</v>
      </c>
      <c r="B79" s="262"/>
      <c r="C79" s="262"/>
      <c r="D79" s="331"/>
      <c r="E79" s="262"/>
      <c r="F79" s="262"/>
      <c r="G79" s="262"/>
      <c r="H79" s="262"/>
      <c r="I79" s="262"/>
      <c r="J79" s="262"/>
      <c r="K79" s="263"/>
      <c r="L79" s="263"/>
      <c r="M79" s="263"/>
      <c r="N79" s="263"/>
      <c r="O79" s="263"/>
      <c r="P79" s="263"/>
      <c r="Q79" s="264" t="e">
        <f t="shared" si="3"/>
        <v>#DIV/0!</v>
      </c>
      <c r="R79" s="265"/>
      <c r="S79" s="265"/>
      <c r="T79" s="265"/>
      <c r="U79" s="258"/>
      <c r="V79" s="266">
        <f t="shared" si="4"/>
        <v>0</v>
      </c>
      <c r="W79" s="267"/>
      <c r="X79" s="268"/>
      <c r="Y79" s="237"/>
      <c r="Z79" s="269"/>
      <c r="AA79" s="440" t="e">
        <f t="shared" si="5"/>
        <v>#DIV/0!</v>
      </c>
      <c r="AB79" s="270"/>
      <c r="AC79" s="271">
        <f t="shared" si="6"/>
        <v>0</v>
      </c>
      <c r="AD79" s="270"/>
      <c r="AE79" s="272" t="e">
        <f t="shared" si="9"/>
        <v>#DIV/0!</v>
      </c>
      <c r="AF79" s="230"/>
      <c r="AG79" s="267"/>
      <c r="AH79" s="267"/>
      <c r="AI79" s="267"/>
      <c r="AJ79" s="267"/>
      <c r="AK79" s="267"/>
      <c r="AL79" s="267"/>
      <c r="AM79" s="267"/>
      <c r="AN79" s="267"/>
      <c r="AO79" s="267"/>
      <c r="AP79" s="266">
        <f t="shared" si="7"/>
        <v>0</v>
      </c>
      <c r="AQ79" s="273">
        <f t="shared" si="8"/>
        <v>0</v>
      </c>
    </row>
    <row r="80" spans="1:43" x14ac:dyDescent="0.25">
      <c r="A80" s="430" t="s">
        <v>143</v>
      </c>
      <c r="B80" s="262"/>
      <c r="C80" s="262"/>
      <c r="D80" s="331"/>
      <c r="E80" s="262"/>
      <c r="F80" s="262"/>
      <c r="G80" s="262"/>
      <c r="H80" s="262"/>
      <c r="I80" s="262"/>
      <c r="J80" s="262"/>
      <c r="K80" s="263"/>
      <c r="L80" s="263"/>
      <c r="M80" s="263"/>
      <c r="N80" s="263"/>
      <c r="O80" s="263"/>
      <c r="P80" s="263"/>
      <c r="Q80" s="264" t="e">
        <f t="shared" si="3"/>
        <v>#DIV/0!</v>
      </c>
      <c r="R80" s="265"/>
      <c r="S80" s="265"/>
      <c r="T80" s="265"/>
      <c r="U80" s="258"/>
      <c r="V80" s="266">
        <f t="shared" si="4"/>
        <v>0</v>
      </c>
      <c r="W80" s="267"/>
      <c r="X80" s="268"/>
      <c r="Y80" s="237"/>
      <c r="Z80" s="269"/>
      <c r="AA80" s="440" t="e">
        <f t="shared" si="5"/>
        <v>#DIV/0!</v>
      </c>
      <c r="AB80" s="270"/>
      <c r="AC80" s="271">
        <f t="shared" si="6"/>
        <v>0</v>
      </c>
      <c r="AD80" s="270"/>
      <c r="AE80" s="272" t="e">
        <f t="shared" si="9"/>
        <v>#DIV/0!</v>
      </c>
      <c r="AF80" s="230"/>
      <c r="AG80" s="267"/>
      <c r="AH80" s="267"/>
      <c r="AI80" s="267"/>
      <c r="AJ80" s="267"/>
      <c r="AK80" s="267"/>
      <c r="AL80" s="267"/>
      <c r="AM80" s="267"/>
      <c r="AN80" s="267"/>
      <c r="AO80" s="267"/>
      <c r="AP80" s="266">
        <f t="shared" si="7"/>
        <v>0</v>
      </c>
      <c r="AQ80" s="273">
        <f t="shared" si="8"/>
        <v>0</v>
      </c>
    </row>
    <row r="81" spans="1:43" x14ac:dyDescent="0.25">
      <c r="A81" s="430" t="s">
        <v>144</v>
      </c>
      <c r="B81" s="262"/>
      <c r="C81" s="262"/>
      <c r="D81" s="331"/>
      <c r="E81" s="262"/>
      <c r="F81" s="262"/>
      <c r="G81" s="262"/>
      <c r="H81" s="262"/>
      <c r="I81" s="262"/>
      <c r="J81" s="262"/>
      <c r="K81" s="263"/>
      <c r="L81" s="263"/>
      <c r="M81" s="263"/>
      <c r="N81" s="263"/>
      <c r="O81" s="263"/>
      <c r="P81" s="263"/>
      <c r="Q81" s="264" t="e">
        <f t="shared" si="3"/>
        <v>#DIV/0!</v>
      </c>
      <c r="R81" s="265"/>
      <c r="S81" s="265"/>
      <c r="T81" s="265"/>
      <c r="U81" s="258"/>
      <c r="V81" s="266">
        <f t="shared" si="4"/>
        <v>0</v>
      </c>
      <c r="W81" s="267"/>
      <c r="X81" s="268"/>
      <c r="Y81" s="237"/>
      <c r="Z81" s="269"/>
      <c r="AA81" s="440" t="e">
        <f t="shared" si="5"/>
        <v>#DIV/0!</v>
      </c>
      <c r="AB81" s="270"/>
      <c r="AC81" s="271">
        <f t="shared" si="6"/>
        <v>0</v>
      </c>
      <c r="AD81" s="270"/>
      <c r="AE81" s="272" t="e">
        <f t="shared" ref="AE81:AE104" si="10">V81/$V$15</f>
        <v>#DIV/0!</v>
      </c>
      <c r="AF81" s="230"/>
      <c r="AG81" s="267"/>
      <c r="AH81" s="267"/>
      <c r="AI81" s="267"/>
      <c r="AJ81" s="267"/>
      <c r="AK81" s="267"/>
      <c r="AL81" s="267"/>
      <c r="AM81" s="267"/>
      <c r="AN81" s="267"/>
      <c r="AO81" s="267"/>
      <c r="AP81" s="266">
        <f t="shared" si="7"/>
        <v>0</v>
      </c>
      <c r="AQ81" s="273">
        <f t="shared" si="8"/>
        <v>0</v>
      </c>
    </row>
    <row r="82" spans="1:43" x14ac:dyDescent="0.25">
      <c r="A82" s="430" t="s">
        <v>145</v>
      </c>
      <c r="B82" s="262"/>
      <c r="C82" s="262"/>
      <c r="D82" s="331"/>
      <c r="E82" s="262"/>
      <c r="F82" s="262"/>
      <c r="G82" s="262"/>
      <c r="H82" s="262"/>
      <c r="I82" s="262"/>
      <c r="J82" s="262"/>
      <c r="K82" s="263"/>
      <c r="L82" s="263"/>
      <c r="M82" s="263"/>
      <c r="N82" s="263"/>
      <c r="O82" s="263"/>
      <c r="P82" s="263"/>
      <c r="Q82" s="264" t="e">
        <f t="shared" ref="Q82:Q116" si="11">$C$11* PRODUCT(K82:P82)</f>
        <v>#DIV/0!</v>
      </c>
      <c r="R82" s="265"/>
      <c r="S82" s="265"/>
      <c r="T82" s="265"/>
      <c r="U82" s="258"/>
      <c r="V82" s="266">
        <f t="shared" ref="V82:V116" si="12">AP82*AQ82</f>
        <v>0</v>
      </c>
      <c r="W82" s="267"/>
      <c r="X82" s="268"/>
      <c r="Y82" s="237"/>
      <c r="Z82" s="269"/>
      <c r="AA82" s="440" t="e">
        <f t="shared" ref="AA82:AA116" si="13">$Q82/(1-$R82-$S82-$T82)/$T$6</f>
        <v>#DIV/0!</v>
      </c>
      <c r="AB82" s="270"/>
      <c r="AC82" s="271">
        <f t="shared" ref="AC82:AC116" si="14">IF(Z82=0,0,AA82/Z82-1)</f>
        <v>0</v>
      </c>
      <c r="AD82" s="270"/>
      <c r="AE82" s="272" t="e">
        <f t="shared" si="10"/>
        <v>#DIV/0!</v>
      </c>
      <c r="AF82" s="230"/>
      <c r="AG82" s="267"/>
      <c r="AH82" s="267"/>
      <c r="AI82" s="267"/>
      <c r="AJ82" s="267"/>
      <c r="AK82" s="267"/>
      <c r="AL82" s="267"/>
      <c r="AM82" s="267"/>
      <c r="AN82" s="267"/>
      <c r="AO82" s="267"/>
      <c r="AP82" s="266">
        <f t="shared" ref="AP82:AP116" si="15">SUM(AG82:AO82)</f>
        <v>0</v>
      </c>
      <c r="AQ82" s="273">
        <f t="shared" ref="AQ82:AQ116" si="16">IF(OR(E82="DNM", E82=""),0,1)</f>
        <v>0</v>
      </c>
    </row>
    <row r="83" spans="1:43" x14ac:dyDescent="0.25">
      <c r="A83" s="430" t="s">
        <v>146</v>
      </c>
      <c r="B83" s="262"/>
      <c r="C83" s="262"/>
      <c r="D83" s="331"/>
      <c r="E83" s="262"/>
      <c r="F83" s="262"/>
      <c r="G83" s="262"/>
      <c r="H83" s="262"/>
      <c r="I83" s="262"/>
      <c r="J83" s="262"/>
      <c r="K83" s="263"/>
      <c r="L83" s="263"/>
      <c r="M83" s="263"/>
      <c r="N83" s="263"/>
      <c r="O83" s="263"/>
      <c r="P83" s="263"/>
      <c r="Q83" s="264" t="e">
        <f t="shared" si="11"/>
        <v>#DIV/0!</v>
      </c>
      <c r="R83" s="265"/>
      <c r="S83" s="265"/>
      <c r="T83" s="265"/>
      <c r="U83" s="258"/>
      <c r="V83" s="266">
        <f t="shared" si="12"/>
        <v>0</v>
      </c>
      <c r="W83" s="267"/>
      <c r="X83" s="268"/>
      <c r="Y83" s="237"/>
      <c r="Z83" s="269"/>
      <c r="AA83" s="440" t="e">
        <f t="shared" si="13"/>
        <v>#DIV/0!</v>
      </c>
      <c r="AB83" s="270"/>
      <c r="AC83" s="271">
        <f t="shared" si="14"/>
        <v>0</v>
      </c>
      <c r="AD83" s="270"/>
      <c r="AE83" s="272" t="e">
        <f t="shared" si="10"/>
        <v>#DIV/0!</v>
      </c>
      <c r="AF83" s="230"/>
      <c r="AG83" s="267"/>
      <c r="AH83" s="267"/>
      <c r="AI83" s="267"/>
      <c r="AJ83" s="267"/>
      <c r="AK83" s="267"/>
      <c r="AL83" s="267"/>
      <c r="AM83" s="267"/>
      <c r="AN83" s="267"/>
      <c r="AO83" s="267"/>
      <c r="AP83" s="266">
        <f t="shared" si="15"/>
        <v>0</v>
      </c>
      <c r="AQ83" s="273">
        <f t="shared" si="16"/>
        <v>0</v>
      </c>
    </row>
    <row r="84" spans="1:43" x14ac:dyDescent="0.25">
      <c r="A84" s="430" t="s">
        <v>147</v>
      </c>
      <c r="B84" s="262"/>
      <c r="C84" s="262"/>
      <c r="D84" s="331"/>
      <c r="E84" s="262"/>
      <c r="F84" s="262"/>
      <c r="G84" s="262"/>
      <c r="H84" s="262"/>
      <c r="I84" s="262"/>
      <c r="J84" s="262"/>
      <c r="K84" s="263"/>
      <c r="L84" s="263"/>
      <c r="M84" s="263"/>
      <c r="N84" s="263"/>
      <c r="O84" s="263"/>
      <c r="P84" s="263"/>
      <c r="Q84" s="264" t="e">
        <f t="shared" si="11"/>
        <v>#DIV/0!</v>
      </c>
      <c r="R84" s="265"/>
      <c r="S84" s="265"/>
      <c r="T84" s="265"/>
      <c r="U84" s="258"/>
      <c r="V84" s="266">
        <f t="shared" si="12"/>
        <v>0</v>
      </c>
      <c r="W84" s="267"/>
      <c r="X84" s="268"/>
      <c r="Y84" s="237"/>
      <c r="Z84" s="269"/>
      <c r="AA84" s="440" t="e">
        <f t="shared" si="13"/>
        <v>#DIV/0!</v>
      </c>
      <c r="AB84" s="270"/>
      <c r="AC84" s="271">
        <f t="shared" si="14"/>
        <v>0</v>
      </c>
      <c r="AD84" s="270"/>
      <c r="AE84" s="272" t="e">
        <f t="shared" si="10"/>
        <v>#DIV/0!</v>
      </c>
      <c r="AF84" s="230"/>
      <c r="AG84" s="267"/>
      <c r="AH84" s="267"/>
      <c r="AI84" s="267"/>
      <c r="AJ84" s="267"/>
      <c r="AK84" s="267"/>
      <c r="AL84" s="267"/>
      <c r="AM84" s="267"/>
      <c r="AN84" s="267"/>
      <c r="AO84" s="267"/>
      <c r="AP84" s="266">
        <f t="shared" si="15"/>
        <v>0</v>
      </c>
      <c r="AQ84" s="273">
        <f t="shared" si="16"/>
        <v>0</v>
      </c>
    </row>
    <row r="85" spans="1:43" x14ac:dyDescent="0.25">
      <c r="A85" s="430" t="s">
        <v>148</v>
      </c>
      <c r="B85" s="262"/>
      <c r="C85" s="262"/>
      <c r="D85" s="331"/>
      <c r="E85" s="262"/>
      <c r="F85" s="262"/>
      <c r="G85" s="262"/>
      <c r="H85" s="262"/>
      <c r="I85" s="262"/>
      <c r="J85" s="262"/>
      <c r="K85" s="263"/>
      <c r="L85" s="263"/>
      <c r="M85" s="263"/>
      <c r="N85" s="263"/>
      <c r="O85" s="263"/>
      <c r="P85" s="263"/>
      <c r="Q85" s="264" t="e">
        <f t="shared" si="11"/>
        <v>#DIV/0!</v>
      </c>
      <c r="R85" s="265"/>
      <c r="S85" s="265"/>
      <c r="T85" s="265"/>
      <c r="U85" s="258"/>
      <c r="V85" s="266">
        <f t="shared" si="12"/>
        <v>0</v>
      </c>
      <c r="W85" s="267"/>
      <c r="X85" s="268"/>
      <c r="Y85" s="237"/>
      <c r="Z85" s="269"/>
      <c r="AA85" s="440" t="e">
        <f t="shared" si="13"/>
        <v>#DIV/0!</v>
      </c>
      <c r="AB85" s="270"/>
      <c r="AC85" s="271">
        <f t="shared" si="14"/>
        <v>0</v>
      </c>
      <c r="AD85" s="270"/>
      <c r="AE85" s="272" t="e">
        <f t="shared" si="10"/>
        <v>#DIV/0!</v>
      </c>
      <c r="AF85" s="230"/>
      <c r="AG85" s="267"/>
      <c r="AH85" s="267"/>
      <c r="AI85" s="267"/>
      <c r="AJ85" s="267"/>
      <c r="AK85" s="267"/>
      <c r="AL85" s="267"/>
      <c r="AM85" s="267"/>
      <c r="AN85" s="267"/>
      <c r="AO85" s="267"/>
      <c r="AP85" s="266">
        <f t="shared" si="15"/>
        <v>0</v>
      </c>
      <c r="AQ85" s="273">
        <f t="shared" si="16"/>
        <v>0</v>
      </c>
    </row>
    <row r="86" spans="1:43" x14ac:dyDescent="0.25">
      <c r="A86" s="430" t="s">
        <v>149</v>
      </c>
      <c r="B86" s="262"/>
      <c r="C86" s="262"/>
      <c r="D86" s="331"/>
      <c r="E86" s="262"/>
      <c r="F86" s="262"/>
      <c r="G86" s="262"/>
      <c r="H86" s="262"/>
      <c r="I86" s="262"/>
      <c r="J86" s="262"/>
      <c r="K86" s="263"/>
      <c r="L86" s="263"/>
      <c r="M86" s="263"/>
      <c r="N86" s="263"/>
      <c r="O86" s="263"/>
      <c r="P86" s="263"/>
      <c r="Q86" s="264" t="e">
        <f t="shared" si="11"/>
        <v>#DIV/0!</v>
      </c>
      <c r="R86" s="265"/>
      <c r="S86" s="265"/>
      <c r="T86" s="265"/>
      <c r="U86" s="258"/>
      <c r="V86" s="266">
        <f t="shared" si="12"/>
        <v>0</v>
      </c>
      <c r="W86" s="267"/>
      <c r="X86" s="268"/>
      <c r="Y86" s="237"/>
      <c r="Z86" s="269"/>
      <c r="AA86" s="440" t="e">
        <f t="shared" si="13"/>
        <v>#DIV/0!</v>
      </c>
      <c r="AB86" s="270"/>
      <c r="AC86" s="271">
        <f t="shared" si="14"/>
        <v>0</v>
      </c>
      <c r="AD86" s="270"/>
      <c r="AE86" s="272" t="e">
        <f t="shared" si="10"/>
        <v>#DIV/0!</v>
      </c>
      <c r="AF86" s="230"/>
      <c r="AG86" s="267"/>
      <c r="AH86" s="267"/>
      <c r="AI86" s="267"/>
      <c r="AJ86" s="267"/>
      <c r="AK86" s="267"/>
      <c r="AL86" s="267"/>
      <c r="AM86" s="267"/>
      <c r="AN86" s="267"/>
      <c r="AO86" s="267"/>
      <c r="AP86" s="266">
        <f t="shared" si="15"/>
        <v>0</v>
      </c>
      <c r="AQ86" s="273">
        <f t="shared" si="16"/>
        <v>0</v>
      </c>
    </row>
    <row r="87" spans="1:43" x14ac:dyDescent="0.25">
      <c r="A87" s="430" t="s">
        <v>150</v>
      </c>
      <c r="B87" s="262"/>
      <c r="C87" s="262"/>
      <c r="D87" s="331"/>
      <c r="E87" s="262"/>
      <c r="F87" s="262"/>
      <c r="G87" s="262"/>
      <c r="H87" s="262"/>
      <c r="I87" s="262"/>
      <c r="J87" s="262"/>
      <c r="K87" s="263"/>
      <c r="L87" s="263"/>
      <c r="M87" s="263"/>
      <c r="N87" s="263"/>
      <c r="O87" s="263"/>
      <c r="P87" s="263"/>
      <c r="Q87" s="264" t="e">
        <f t="shared" si="11"/>
        <v>#DIV/0!</v>
      </c>
      <c r="R87" s="265"/>
      <c r="S87" s="265"/>
      <c r="T87" s="265"/>
      <c r="U87" s="258"/>
      <c r="V87" s="266">
        <f t="shared" si="12"/>
        <v>0</v>
      </c>
      <c r="W87" s="267"/>
      <c r="X87" s="268"/>
      <c r="Y87" s="237"/>
      <c r="Z87" s="269"/>
      <c r="AA87" s="440" t="e">
        <f t="shared" si="13"/>
        <v>#DIV/0!</v>
      </c>
      <c r="AB87" s="270"/>
      <c r="AC87" s="271">
        <f t="shared" si="14"/>
        <v>0</v>
      </c>
      <c r="AD87" s="270"/>
      <c r="AE87" s="272" t="e">
        <f t="shared" si="10"/>
        <v>#DIV/0!</v>
      </c>
      <c r="AF87" s="230"/>
      <c r="AG87" s="267"/>
      <c r="AH87" s="267"/>
      <c r="AI87" s="267"/>
      <c r="AJ87" s="267"/>
      <c r="AK87" s="267"/>
      <c r="AL87" s="267"/>
      <c r="AM87" s="267"/>
      <c r="AN87" s="267"/>
      <c r="AO87" s="267"/>
      <c r="AP87" s="266">
        <f t="shared" si="15"/>
        <v>0</v>
      </c>
      <c r="AQ87" s="273">
        <f t="shared" si="16"/>
        <v>0</v>
      </c>
    </row>
    <row r="88" spans="1:43" x14ac:dyDescent="0.25">
      <c r="A88" s="430" t="s">
        <v>151</v>
      </c>
      <c r="B88" s="262"/>
      <c r="C88" s="262"/>
      <c r="D88" s="331"/>
      <c r="E88" s="262"/>
      <c r="F88" s="262"/>
      <c r="G88" s="262"/>
      <c r="H88" s="262"/>
      <c r="I88" s="262"/>
      <c r="J88" s="262"/>
      <c r="K88" s="263"/>
      <c r="L88" s="263"/>
      <c r="M88" s="263"/>
      <c r="N88" s="263"/>
      <c r="O88" s="263"/>
      <c r="P88" s="263"/>
      <c r="Q88" s="264" t="e">
        <f t="shared" si="11"/>
        <v>#DIV/0!</v>
      </c>
      <c r="R88" s="265"/>
      <c r="S88" s="265"/>
      <c r="T88" s="265"/>
      <c r="U88" s="258"/>
      <c r="V88" s="266">
        <f t="shared" si="12"/>
        <v>0</v>
      </c>
      <c r="W88" s="267"/>
      <c r="X88" s="268"/>
      <c r="Y88" s="237"/>
      <c r="Z88" s="269"/>
      <c r="AA88" s="440" t="e">
        <f t="shared" si="13"/>
        <v>#DIV/0!</v>
      </c>
      <c r="AB88" s="270"/>
      <c r="AC88" s="271">
        <f t="shared" si="14"/>
        <v>0</v>
      </c>
      <c r="AD88" s="270"/>
      <c r="AE88" s="272" t="e">
        <f t="shared" si="10"/>
        <v>#DIV/0!</v>
      </c>
      <c r="AF88" s="230"/>
      <c r="AG88" s="267"/>
      <c r="AH88" s="267"/>
      <c r="AI88" s="267"/>
      <c r="AJ88" s="267"/>
      <c r="AK88" s="267"/>
      <c r="AL88" s="267"/>
      <c r="AM88" s="267"/>
      <c r="AN88" s="267"/>
      <c r="AO88" s="267"/>
      <c r="AP88" s="266">
        <f t="shared" si="15"/>
        <v>0</v>
      </c>
      <c r="AQ88" s="273">
        <f t="shared" si="16"/>
        <v>0</v>
      </c>
    </row>
    <row r="89" spans="1:43" x14ac:dyDescent="0.25">
      <c r="A89" s="430" t="s">
        <v>152</v>
      </c>
      <c r="B89" s="262"/>
      <c r="C89" s="262"/>
      <c r="D89" s="331"/>
      <c r="E89" s="262"/>
      <c r="F89" s="262"/>
      <c r="G89" s="262"/>
      <c r="H89" s="262"/>
      <c r="I89" s="262"/>
      <c r="J89" s="262"/>
      <c r="K89" s="263"/>
      <c r="L89" s="263"/>
      <c r="M89" s="263"/>
      <c r="N89" s="263"/>
      <c r="O89" s="263"/>
      <c r="P89" s="263"/>
      <c r="Q89" s="264" t="e">
        <f t="shared" si="11"/>
        <v>#DIV/0!</v>
      </c>
      <c r="R89" s="265"/>
      <c r="S89" s="265"/>
      <c r="T89" s="265"/>
      <c r="U89" s="258"/>
      <c r="V89" s="266">
        <f t="shared" si="12"/>
        <v>0</v>
      </c>
      <c r="W89" s="267"/>
      <c r="X89" s="268"/>
      <c r="Y89" s="237"/>
      <c r="Z89" s="269"/>
      <c r="AA89" s="440" t="e">
        <f t="shared" si="13"/>
        <v>#DIV/0!</v>
      </c>
      <c r="AB89" s="270"/>
      <c r="AC89" s="271">
        <f t="shared" si="14"/>
        <v>0</v>
      </c>
      <c r="AD89" s="270"/>
      <c r="AE89" s="272" t="e">
        <f t="shared" si="10"/>
        <v>#DIV/0!</v>
      </c>
      <c r="AF89" s="230"/>
      <c r="AG89" s="267"/>
      <c r="AH89" s="267"/>
      <c r="AI89" s="267"/>
      <c r="AJ89" s="267"/>
      <c r="AK89" s="267"/>
      <c r="AL89" s="267"/>
      <c r="AM89" s="267"/>
      <c r="AN89" s="267"/>
      <c r="AO89" s="267"/>
      <c r="AP89" s="266">
        <f t="shared" si="15"/>
        <v>0</v>
      </c>
      <c r="AQ89" s="273">
        <f t="shared" si="16"/>
        <v>0</v>
      </c>
    </row>
    <row r="90" spans="1:43" x14ac:dyDescent="0.25">
      <c r="A90" s="430" t="s">
        <v>153</v>
      </c>
      <c r="B90" s="262"/>
      <c r="C90" s="262"/>
      <c r="D90" s="331"/>
      <c r="E90" s="262"/>
      <c r="F90" s="262"/>
      <c r="G90" s="262"/>
      <c r="H90" s="262"/>
      <c r="I90" s="262"/>
      <c r="J90" s="262"/>
      <c r="K90" s="263"/>
      <c r="L90" s="263"/>
      <c r="M90" s="263"/>
      <c r="N90" s="263"/>
      <c r="O90" s="263"/>
      <c r="P90" s="263"/>
      <c r="Q90" s="264" t="e">
        <f t="shared" si="11"/>
        <v>#DIV/0!</v>
      </c>
      <c r="R90" s="265"/>
      <c r="S90" s="265"/>
      <c r="T90" s="265"/>
      <c r="U90" s="258"/>
      <c r="V90" s="266">
        <f t="shared" si="12"/>
        <v>0</v>
      </c>
      <c r="W90" s="267"/>
      <c r="X90" s="268"/>
      <c r="Y90" s="237"/>
      <c r="Z90" s="269"/>
      <c r="AA90" s="440" t="e">
        <f t="shared" si="13"/>
        <v>#DIV/0!</v>
      </c>
      <c r="AB90" s="270"/>
      <c r="AC90" s="271">
        <f t="shared" si="14"/>
        <v>0</v>
      </c>
      <c r="AD90" s="270"/>
      <c r="AE90" s="272" t="e">
        <f t="shared" si="10"/>
        <v>#DIV/0!</v>
      </c>
      <c r="AF90" s="230"/>
      <c r="AG90" s="267"/>
      <c r="AH90" s="267"/>
      <c r="AI90" s="267"/>
      <c r="AJ90" s="267"/>
      <c r="AK90" s="267"/>
      <c r="AL90" s="267"/>
      <c r="AM90" s="267"/>
      <c r="AN90" s="267"/>
      <c r="AO90" s="267"/>
      <c r="AP90" s="266">
        <f t="shared" si="15"/>
        <v>0</v>
      </c>
      <c r="AQ90" s="273">
        <f t="shared" si="16"/>
        <v>0</v>
      </c>
    </row>
    <row r="91" spans="1:43" x14ac:dyDescent="0.25">
      <c r="A91" s="430" t="s">
        <v>154</v>
      </c>
      <c r="B91" s="262"/>
      <c r="C91" s="262"/>
      <c r="D91" s="331"/>
      <c r="E91" s="262"/>
      <c r="F91" s="262"/>
      <c r="G91" s="262"/>
      <c r="H91" s="262"/>
      <c r="I91" s="262"/>
      <c r="J91" s="262"/>
      <c r="K91" s="263"/>
      <c r="L91" s="263"/>
      <c r="M91" s="263"/>
      <c r="N91" s="263"/>
      <c r="O91" s="263"/>
      <c r="P91" s="263"/>
      <c r="Q91" s="264" t="e">
        <f t="shared" si="11"/>
        <v>#DIV/0!</v>
      </c>
      <c r="R91" s="265"/>
      <c r="S91" s="265"/>
      <c r="T91" s="265"/>
      <c r="U91" s="258"/>
      <c r="V91" s="266">
        <f t="shared" si="12"/>
        <v>0</v>
      </c>
      <c r="W91" s="267"/>
      <c r="X91" s="268"/>
      <c r="Y91" s="237"/>
      <c r="Z91" s="269"/>
      <c r="AA91" s="440" t="e">
        <f t="shared" si="13"/>
        <v>#DIV/0!</v>
      </c>
      <c r="AB91" s="270"/>
      <c r="AC91" s="271">
        <f t="shared" si="14"/>
        <v>0</v>
      </c>
      <c r="AD91" s="270"/>
      <c r="AE91" s="272" t="e">
        <f t="shared" si="10"/>
        <v>#DIV/0!</v>
      </c>
      <c r="AF91" s="230"/>
      <c r="AG91" s="267"/>
      <c r="AH91" s="267"/>
      <c r="AI91" s="267"/>
      <c r="AJ91" s="267"/>
      <c r="AK91" s="267"/>
      <c r="AL91" s="267"/>
      <c r="AM91" s="267"/>
      <c r="AN91" s="267"/>
      <c r="AO91" s="267"/>
      <c r="AP91" s="266">
        <f t="shared" si="15"/>
        <v>0</v>
      </c>
      <c r="AQ91" s="273">
        <f t="shared" si="16"/>
        <v>0</v>
      </c>
    </row>
    <row r="92" spans="1:43" x14ac:dyDescent="0.25">
      <c r="A92" s="430" t="s">
        <v>155</v>
      </c>
      <c r="B92" s="262"/>
      <c r="C92" s="262"/>
      <c r="D92" s="331"/>
      <c r="E92" s="262"/>
      <c r="F92" s="262"/>
      <c r="G92" s="262"/>
      <c r="H92" s="262"/>
      <c r="I92" s="262"/>
      <c r="J92" s="262"/>
      <c r="K92" s="263"/>
      <c r="L92" s="263"/>
      <c r="M92" s="263"/>
      <c r="N92" s="263"/>
      <c r="O92" s="263"/>
      <c r="P92" s="263"/>
      <c r="Q92" s="264" t="e">
        <f t="shared" si="11"/>
        <v>#DIV/0!</v>
      </c>
      <c r="R92" s="265"/>
      <c r="S92" s="265"/>
      <c r="T92" s="265"/>
      <c r="U92" s="258"/>
      <c r="V92" s="266">
        <f t="shared" si="12"/>
        <v>0</v>
      </c>
      <c r="W92" s="267"/>
      <c r="X92" s="268"/>
      <c r="Y92" s="237"/>
      <c r="Z92" s="269"/>
      <c r="AA92" s="440" t="e">
        <f t="shared" si="13"/>
        <v>#DIV/0!</v>
      </c>
      <c r="AB92" s="270"/>
      <c r="AC92" s="271">
        <f t="shared" si="14"/>
        <v>0</v>
      </c>
      <c r="AD92" s="270"/>
      <c r="AE92" s="272" t="e">
        <f t="shared" si="10"/>
        <v>#DIV/0!</v>
      </c>
      <c r="AF92" s="230"/>
      <c r="AG92" s="267"/>
      <c r="AH92" s="267"/>
      <c r="AI92" s="267"/>
      <c r="AJ92" s="267"/>
      <c r="AK92" s="267"/>
      <c r="AL92" s="267"/>
      <c r="AM92" s="267"/>
      <c r="AN92" s="267"/>
      <c r="AO92" s="267"/>
      <c r="AP92" s="266">
        <f t="shared" si="15"/>
        <v>0</v>
      </c>
      <c r="AQ92" s="273">
        <f t="shared" si="16"/>
        <v>0</v>
      </c>
    </row>
    <row r="93" spans="1:43" x14ac:dyDescent="0.25">
      <c r="A93" s="430" t="s">
        <v>156</v>
      </c>
      <c r="B93" s="262"/>
      <c r="C93" s="262"/>
      <c r="D93" s="331"/>
      <c r="E93" s="262"/>
      <c r="F93" s="262"/>
      <c r="G93" s="262"/>
      <c r="H93" s="262"/>
      <c r="I93" s="262"/>
      <c r="J93" s="262"/>
      <c r="K93" s="263"/>
      <c r="L93" s="263"/>
      <c r="M93" s="263"/>
      <c r="N93" s="263"/>
      <c r="O93" s="263"/>
      <c r="P93" s="263"/>
      <c r="Q93" s="264" t="e">
        <f t="shared" si="11"/>
        <v>#DIV/0!</v>
      </c>
      <c r="R93" s="265"/>
      <c r="S93" s="265"/>
      <c r="T93" s="265"/>
      <c r="U93" s="258"/>
      <c r="V93" s="266">
        <f t="shared" si="12"/>
        <v>0</v>
      </c>
      <c r="W93" s="267"/>
      <c r="X93" s="268"/>
      <c r="Y93" s="237"/>
      <c r="Z93" s="269"/>
      <c r="AA93" s="440" t="e">
        <f t="shared" si="13"/>
        <v>#DIV/0!</v>
      </c>
      <c r="AB93" s="270"/>
      <c r="AC93" s="271">
        <f t="shared" si="14"/>
        <v>0</v>
      </c>
      <c r="AD93" s="270"/>
      <c r="AE93" s="272" t="e">
        <f t="shared" si="10"/>
        <v>#DIV/0!</v>
      </c>
      <c r="AF93" s="230"/>
      <c r="AG93" s="267"/>
      <c r="AH93" s="267"/>
      <c r="AI93" s="267"/>
      <c r="AJ93" s="267"/>
      <c r="AK93" s="267"/>
      <c r="AL93" s="267"/>
      <c r="AM93" s="267"/>
      <c r="AN93" s="267"/>
      <c r="AO93" s="267"/>
      <c r="AP93" s="266">
        <f t="shared" si="15"/>
        <v>0</v>
      </c>
      <c r="AQ93" s="273">
        <f t="shared" si="16"/>
        <v>0</v>
      </c>
    </row>
    <row r="94" spans="1:43" x14ac:dyDescent="0.25">
      <c r="A94" s="430" t="s">
        <v>157</v>
      </c>
      <c r="B94" s="262"/>
      <c r="C94" s="262"/>
      <c r="D94" s="331"/>
      <c r="E94" s="262"/>
      <c r="F94" s="262"/>
      <c r="G94" s="262"/>
      <c r="H94" s="262"/>
      <c r="I94" s="262"/>
      <c r="J94" s="262"/>
      <c r="K94" s="263"/>
      <c r="L94" s="263"/>
      <c r="M94" s="263"/>
      <c r="N94" s="263"/>
      <c r="O94" s="263"/>
      <c r="P94" s="263"/>
      <c r="Q94" s="264" t="e">
        <f t="shared" si="11"/>
        <v>#DIV/0!</v>
      </c>
      <c r="R94" s="265"/>
      <c r="S94" s="265"/>
      <c r="T94" s="265"/>
      <c r="U94" s="258"/>
      <c r="V94" s="266">
        <f t="shared" si="12"/>
        <v>0</v>
      </c>
      <c r="W94" s="267"/>
      <c r="X94" s="268"/>
      <c r="Y94" s="237"/>
      <c r="Z94" s="269"/>
      <c r="AA94" s="440" t="e">
        <f t="shared" si="13"/>
        <v>#DIV/0!</v>
      </c>
      <c r="AB94" s="270"/>
      <c r="AC94" s="271">
        <f t="shared" si="14"/>
        <v>0</v>
      </c>
      <c r="AD94" s="270"/>
      <c r="AE94" s="272" t="e">
        <f t="shared" si="10"/>
        <v>#DIV/0!</v>
      </c>
      <c r="AF94" s="230"/>
      <c r="AG94" s="267"/>
      <c r="AH94" s="267"/>
      <c r="AI94" s="267"/>
      <c r="AJ94" s="267"/>
      <c r="AK94" s="267"/>
      <c r="AL94" s="267"/>
      <c r="AM94" s="267"/>
      <c r="AN94" s="267"/>
      <c r="AO94" s="267"/>
      <c r="AP94" s="266">
        <f t="shared" si="15"/>
        <v>0</v>
      </c>
      <c r="AQ94" s="273">
        <f t="shared" si="16"/>
        <v>0</v>
      </c>
    </row>
    <row r="95" spans="1:43" x14ac:dyDescent="0.25">
      <c r="A95" s="430" t="s">
        <v>158</v>
      </c>
      <c r="B95" s="262"/>
      <c r="C95" s="262"/>
      <c r="D95" s="331"/>
      <c r="E95" s="262"/>
      <c r="F95" s="262"/>
      <c r="G95" s="262"/>
      <c r="H95" s="262"/>
      <c r="I95" s="262"/>
      <c r="J95" s="262"/>
      <c r="K95" s="263"/>
      <c r="L95" s="263"/>
      <c r="M95" s="263"/>
      <c r="N95" s="263"/>
      <c r="O95" s="263"/>
      <c r="P95" s="263"/>
      <c r="Q95" s="264" t="e">
        <f t="shared" si="11"/>
        <v>#DIV/0!</v>
      </c>
      <c r="R95" s="265"/>
      <c r="S95" s="265"/>
      <c r="T95" s="265"/>
      <c r="U95" s="258"/>
      <c r="V95" s="266">
        <f t="shared" si="12"/>
        <v>0</v>
      </c>
      <c r="W95" s="267"/>
      <c r="X95" s="268"/>
      <c r="Y95" s="237"/>
      <c r="Z95" s="269"/>
      <c r="AA95" s="440" t="e">
        <f t="shared" si="13"/>
        <v>#DIV/0!</v>
      </c>
      <c r="AB95" s="270"/>
      <c r="AC95" s="271">
        <f t="shared" si="14"/>
        <v>0</v>
      </c>
      <c r="AD95" s="270"/>
      <c r="AE95" s="272" t="e">
        <f t="shared" si="10"/>
        <v>#DIV/0!</v>
      </c>
      <c r="AF95" s="230"/>
      <c r="AG95" s="267"/>
      <c r="AH95" s="267"/>
      <c r="AI95" s="267"/>
      <c r="AJ95" s="267"/>
      <c r="AK95" s="267"/>
      <c r="AL95" s="267"/>
      <c r="AM95" s="267"/>
      <c r="AN95" s="267"/>
      <c r="AO95" s="267"/>
      <c r="AP95" s="266">
        <f t="shared" si="15"/>
        <v>0</v>
      </c>
      <c r="AQ95" s="273">
        <f t="shared" si="16"/>
        <v>0</v>
      </c>
    </row>
    <row r="96" spans="1:43" x14ac:dyDescent="0.25">
      <c r="A96" s="430" t="s">
        <v>159</v>
      </c>
      <c r="B96" s="262"/>
      <c r="C96" s="262"/>
      <c r="D96" s="331"/>
      <c r="E96" s="262"/>
      <c r="F96" s="262"/>
      <c r="G96" s="262"/>
      <c r="H96" s="262"/>
      <c r="I96" s="262"/>
      <c r="J96" s="262"/>
      <c r="K96" s="263"/>
      <c r="L96" s="263"/>
      <c r="M96" s="263"/>
      <c r="N96" s="263"/>
      <c r="O96" s="263"/>
      <c r="P96" s="263"/>
      <c r="Q96" s="264" t="e">
        <f t="shared" si="11"/>
        <v>#DIV/0!</v>
      </c>
      <c r="R96" s="265"/>
      <c r="S96" s="265"/>
      <c r="T96" s="265"/>
      <c r="U96" s="258"/>
      <c r="V96" s="266">
        <f t="shared" si="12"/>
        <v>0</v>
      </c>
      <c r="W96" s="267"/>
      <c r="X96" s="268"/>
      <c r="Y96" s="237"/>
      <c r="Z96" s="269"/>
      <c r="AA96" s="440" t="e">
        <f t="shared" si="13"/>
        <v>#DIV/0!</v>
      </c>
      <c r="AB96" s="270"/>
      <c r="AC96" s="271">
        <f t="shared" si="14"/>
        <v>0</v>
      </c>
      <c r="AD96" s="270"/>
      <c r="AE96" s="272" t="e">
        <f t="shared" si="10"/>
        <v>#DIV/0!</v>
      </c>
      <c r="AF96" s="230"/>
      <c r="AG96" s="267"/>
      <c r="AH96" s="267"/>
      <c r="AI96" s="267"/>
      <c r="AJ96" s="267"/>
      <c r="AK96" s="267"/>
      <c r="AL96" s="267"/>
      <c r="AM96" s="267"/>
      <c r="AN96" s="267"/>
      <c r="AO96" s="267"/>
      <c r="AP96" s="266">
        <f t="shared" si="15"/>
        <v>0</v>
      </c>
      <c r="AQ96" s="273">
        <f t="shared" si="16"/>
        <v>0</v>
      </c>
    </row>
    <row r="97" spans="1:43" x14ac:dyDescent="0.25">
      <c r="A97" s="430" t="s">
        <v>160</v>
      </c>
      <c r="B97" s="262"/>
      <c r="C97" s="262"/>
      <c r="D97" s="331"/>
      <c r="E97" s="262"/>
      <c r="F97" s="262"/>
      <c r="G97" s="262"/>
      <c r="H97" s="262"/>
      <c r="I97" s="262"/>
      <c r="J97" s="262"/>
      <c r="K97" s="263"/>
      <c r="L97" s="263"/>
      <c r="M97" s="263"/>
      <c r="N97" s="263"/>
      <c r="O97" s="263"/>
      <c r="P97" s="263"/>
      <c r="Q97" s="264" t="e">
        <f t="shared" si="11"/>
        <v>#DIV/0!</v>
      </c>
      <c r="R97" s="265"/>
      <c r="S97" s="265"/>
      <c r="T97" s="265"/>
      <c r="U97" s="258"/>
      <c r="V97" s="266">
        <f t="shared" si="12"/>
        <v>0</v>
      </c>
      <c r="W97" s="267"/>
      <c r="X97" s="268"/>
      <c r="Y97" s="237"/>
      <c r="Z97" s="269"/>
      <c r="AA97" s="440" t="e">
        <f t="shared" si="13"/>
        <v>#DIV/0!</v>
      </c>
      <c r="AB97" s="270"/>
      <c r="AC97" s="271">
        <f t="shared" si="14"/>
        <v>0</v>
      </c>
      <c r="AD97" s="270"/>
      <c r="AE97" s="272" t="e">
        <f t="shared" si="10"/>
        <v>#DIV/0!</v>
      </c>
      <c r="AF97" s="230"/>
      <c r="AG97" s="267"/>
      <c r="AH97" s="267"/>
      <c r="AI97" s="267"/>
      <c r="AJ97" s="267"/>
      <c r="AK97" s="267"/>
      <c r="AL97" s="267"/>
      <c r="AM97" s="267"/>
      <c r="AN97" s="267"/>
      <c r="AO97" s="267"/>
      <c r="AP97" s="266">
        <f t="shared" si="15"/>
        <v>0</v>
      </c>
      <c r="AQ97" s="273">
        <f t="shared" si="16"/>
        <v>0</v>
      </c>
    </row>
    <row r="98" spans="1:43" x14ac:dyDescent="0.25">
      <c r="A98" s="430" t="s">
        <v>161</v>
      </c>
      <c r="B98" s="262"/>
      <c r="C98" s="262"/>
      <c r="D98" s="331"/>
      <c r="E98" s="262"/>
      <c r="F98" s="262"/>
      <c r="G98" s="262"/>
      <c r="H98" s="262"/>
      <c r="I98" s="262"/>
      <c r="J98" s="262"/>
      <c r="K98" s="263"/>
      <c r="L98" s="263"/>
      <c r="M98" s="263"/>
      <c r="N98" s="263"/>
      <c r="O98" s="263"/>
      <c r="P98" s="263"/>
      <c r="Q98" s="264" t="e">
        <f t="shared" si="11"/>
        <v>#DIV/0!</v>
      </c>
      <c r="R98" s="265"/>
      <c r="S98" s="265"/>
      <c r="T98" s="265"/>
      <c r="U98" s="258"/>
      <c r="V98" s="266">
        <f t="shared" si="12"/>
        <v>0</v>
      </c>
      <c r="W98" s="267"/>
      <c r="X98" s="268"/>
      <c r="Y98" s="237"/>
      <c r="Z98" s="269"/>
      <c r="AA98" s="440" t="e">
        <f t="shared" si="13"/>
        <v>#DIV/0!</v>
      </c>
      <c r="AB98" s="270"/>
      <c r="AC98" s="271">
        <f t="shared" si="14"/>
        <v>0</v>
      </c>
      <c r="AD98" s="270"/>
      <c r="AE98" s="272" t="e">
        <f t="shared" si="10"/>
        <v>#DIV/0!</v>
      </c>
      <c r="AF98" s="230"/>
      <c r="AG98" s="267"/>
      <c r="AH98" s="267"/>
      <c r="AI98" s="267"/>
      <c r="AJ98" s="267"/>
      <c r="AK98" s="267"/>
      <c r="AL98" s="267"/>
      <c r="AM98" s="267"/>
      <c r="AN98" s="267"/>
      <c r="AO98" s="267"/>
      <c r="AP98" s="266">
        <f t="shared" si="15"/>
        <v>0</v>
      </c>
      <c r="AQ98" s="273">
        <f t="shared" si="16"/>
        <v>0</v>
      </c>
    </row>
    <row r="99" spans="1:43" x14ac:dyDescent="0.25">
      <c r="A99" s="430" t="s">
        <v>162</v>
      </c>
      <c r="B99" s="262"/>
      <c r="C99" s="262"/>
      <c r="D99" s="331"/>
      <c r="E99" s="262"/>
      <c r="F99" s="262"/>
      <c r="G99" s="262"/>
      <c r="H99" s="262"/>
      <c r="I99" s="262"/>
      <c r="J99" s="262"/>
      <c r="K99" s="263"/>
      <c r="L99" s="263"/>
      <c r="M99" s="263"/>
      <c r="N99" s="263"/>
      <c r="O99" s="263"/>
      <c r="P99" s="263"/>
      <c r="Q99" s="264" t="e">
        <f t="shared" si="11"/>
        <v>#DIV/0!</v>
      </c>
      <c r="R99" s="265"/>
      <c r="S99" s="265"/>
      <c r="T99" s="265"/>
      <c r="U99" s="258"/>
      <c r="V99" s="266">
        <f t="shared" si="12"/>
        <v>0</v>
      </c>
      <c r="W99" s="267"/>
      <c r="X99" s="268"/>
      <c r="Y99" s="237"/>
      <c r="Z99" s="269"/>
      <c r="AA99" s="440" t="e">
        <f t="shared" si="13"/>
        <v>#DIV/0!</v>
      </c>
      <c r="AB99" s="270"/>
      <c r="AC99" s="271">
        <f t="shared" si="14"/>
        <v>0</v>
      </c>
      <c r="AD99" s="270"/>
      <c r="AE99" s="272" t="e">
        <f t="shared" si="10"/>
        <v>#DIV/0!</v>
      </c>
      <c r="AF99" s="230"/>
      <c r="AG99" s="267"/>
      <c r="AH99" s="267"/>
      <c r="AI99" s="267"/>
      <c r="AJ99" s="267"/>
      <c r="AK99" s="267"/>
      <c r="AL99" s="267"/>
      <c r="AM99" s="267"/>
      <c r="AN99" s="267"/>
      <c r="AO99" s="267"/>
      <c r="AP99" s="266">
        <f t="shared" si="15"/>
        <v>0</v>
      </c>
      <c r="AQ99" s="273">
        <f t="shared" si="16"/>
        <v>0</v>
      </c>
    </row>
    <row r="100" spans="1:43" x14ac:dyDescent="0.25">
      <c r="A100" s="430" t="s">
        <v>163</v>
      </c>
      <c r="B100" s="262"/>
      <c r="C100" s="262"/>
      <c r="D100" s="331"/>
      <c r="E100" s="262"/>
      <c r="F100" s="262"/>
      <c r="G100" s="262"/>
      <c r="H100" s="262"/>
      <c r="I100" s="262"/>
      <c r="J100" s="262"/>
      <c r="K100" s="263"/>
      <c r="L100" s="263"/>
      <c r="M100" s="263"/>
      <c r="N100" s="263"/>
      <c r="O100" s="263"/>
      <c r="P100" s="263"/>
      <c r="Q100" s="264" t="e">
        <f t="shared" si="11"/>
        <v>#DIV/0!</v>
      </c>
      <c r="R100" s="265"/>
      <c r="S100" s="265"/>
      <c r="T100" s="265"/>
      <c r="U100" s="258"/>
      <c r="V100" s="266">
        <f t="shared" si="12"/>
        <v>0</v>
      </c>
      <c r="W100" s="267"/>
      <c r="X100" s="268"/>
      <c r="Y100" s="237"/>
      <c r="Z100" s="269"/>
      <c r="AA100" s="440" t="e">
        <f t="shared" si="13"/>
        <v>#DIV/0!</v>
      </c>
      <c r="AB100" s="270"/>
      <c r="AC100" s="271">
        <f t="shared" si="14"/>
        <v>0</v>
      </c>
      <c r="AD100" s="270"/>
      <c r="AE100" s="272" t="e">
        <f t="shared" si="10"/>
        <v>#DIV/0!</v>
      </c>
      <c r="AF100" s="230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6">
        <f t="shared" si="15"/>
        <v>0</v>
      </c>
      <c r="AQ100" s="273">
        <f t="shared" si="16"/>
        <v>0</v>
      </c>
    </row>
    <row r="101" spans="1:43" x14ac:dyDescent="0.25">
      <c r="A101" s="430" t="s">
        <v>164</v>
      </c>
      <c r="B101" s="262"/>
      <c r="C101" s="262"/>
      <c r="D101" s="331"/>
      <c r="E101" s="262"/>
      <c r="F101" s="262"/>
      <c r="G101" s="262"/>
      <c r="H101" s="262"/>
      <c r="I101" s="262"/>
      <c r="J101" s="262"/>
      <c r="K101" s="263"/>
      <c r="L101" s="263"/>
      <c r="M101" s="263"/>
      <c r="N101" s="263"/>
      <c r="O101" s="263"/>
      <c r="P101" s="263"/>
      <c r="Q101" s="264" t="e">
        <f t="shared" si="11"/>
        <v>#DIV/0!</v>
      </c>
      <c r="R101" s="265"/>
      <c r="S101" s="265"/>
      <c r="T101" s="265"/>
      <c r="U101" s="258"/>
      <c r="V101" s="266">
        <f t="shared" si="12"/>
        <v>0</v>
      </c>
      <c r="W101" s="267"/>
      <c r="X101" s="268"/>
      <c r="Y101" s="237"/>
      <c r="Z101" s="269"/>
      <c r="AA101" s="440" t="e">
        <f t="shared" si="13"/>
        <v>#DIV/0!</v>
      </c>
      <c r="AB101" s="270"/>
      <c r="AC101" s="271">
        <f t="shared" si="14"/>
        <v>0</v>
      </c>
      <c r="AD101" s="270"/>
      <c r="AE101" s="272" t="e">
        <f t="shared" si="10"/>
        <v>#DIV/0!</v>
      </c>
      <c r="AF101" s="230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6">
        <f t="shared" si="15"/>
        <v>0</v>
      </c>
      <c r="AQ101" s="273">
        <f t="shared" si="16"/>
        <v>0</v>
      </c>
    </row>
    <row r="102" spans="1:43" x14ac:dyDescent="0.25">
      <c r="A102" s="430" t="s">
        <v>165</v>
      </c>
      <c r="B102" s="262"/>
      <c r="C102" s="262"/>
      <c r="D102" s="331"/>
      <c r="E102" s="262"/>
      <c r="F102" s="262"/>
      <c r="G102" s="262"/>
      <c r="H102" s="262"/>
      <c r="I102" s="262"/>
      <c r="J102" s="262"/>
      <c r="K102" s="263"/>
      <c r="L102" s="263"/>
      <c r="M102" s="263"/>
      <c r="N102" s="263"/>
      <c r="O102" s="263"/>
      <c r="P102" s="263"/>
      <c r="Q102" s="264" t="e">
        <f t="shared" si="11"/>
        <v>#DIV/0!</v>
      </c>
      <c r="R102" s="265"/>
      <c r="S102" s="265"/>
      <c r="T102" s="265"/>
      <c r="U102" s="258"/>
      <c r="V102" s="266">
        <f t="shared" si="12"/>
        <v>0</v>
      </c>
      <c r="W102" s="267"/>
      <c r="X102" s="268"/>
      <c r="Y102" s="237"/>
      <c r="Z102" s="269"/>
      <c r="AA102" s="440" t="e">
        <f t="shared" si="13"/>
        <v>#DIV/0!</v>
      </c>
      <c r="AB102" s="270"/>
      <c r="AC102" s="271">
        <f t="shared" si="14"/>
        <v>0</v>
      </c>
      <c r="AD102" s="270"/>
      <c r="AE102" s="272" t="e">
        <f t="shared" si="10"/>
        <v>#DIV/0!</v>
      </c>
      <c r="AF102" s="230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6">
        <f t="shared" si="15"/>
        <v>0</v>
      </c>
      <c r="AQ102" s="273">
        <f t="shared" si="16"/>
        <v>0</v>
      </c>
    </row>
    <row r="103" spans="1:43" x14ac:dyDescent="0.25">
      <c r="A103" s="430" t="s">
        <v>166</v>
      </c>
      <c r="B103" s="262"/>
      <c r="C103" s="262"/>
      <c r="D103" s="331"/>
      <c r="E103" s="262"/>
      <c r="F103" s="262"/>
      <c r="G103" s="262"/>
      <c r="H103" s="262"/>
      <c r="I103" s="262"/>
      <c r="J103" s="262"/>
      <c r="K103" s="263"/>
      <c r="L103" s="263"/>
      <c r="M103" s="263"/>
      <c r="N103" s="263"/>
      <c r="O103" s="263"/>
      <c r="P103" s="263"/>
      <c r="Q103" s="264" t="e">
        <f t="shared" si="11"/>
        <v>#DIV/0!</v>
      </c>
      <c r="R103" s="265"/>
      <c r="S103" s="265"/>
      <c r="T103" s="265"/>
      <c r="U103" s="258"/>
      <c r="V103" s="266">
        <f t="shared" si="12"/>
        <v>0</v>
      </c>
      <c r="W103" s="267"/>
      <c r="X103" s="268"/>
      <c r="Y103" s="237"/>
      <c r="Z103" s="269"/>
      <c r="AA103" s="440" t="e">
        <f t="shared" si="13"/>
        <v>#DIV/0!</v>
      </c>
      <c r="AB103" s="270"/>
      <c r="AC103" s="271">
        <f t="shared" si="14"/>
        <v>0</v>
      </c>
      <c r="AD103" s="270"/>
      <c r="AE103" s="272" t="e">
        <f t="shared" si="10"/>
        <v>#DIV/0!</v>
      </c>
      <c r="AF103" s="230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6">
        <f t="shared" si="15"/>
        <v>0</v>
      </c>
      <c r="AQ103" s="273">
        <f t="shared" si="16"/>
        <v>0</v>
      </c>
    </row>
    <row r="104" spans="1:43" x14ac:dyDescent="0.25">
      <c r="A104" s="430" t="s">
        <v>167</v>
      </c>
      <c r="B104" s="262"/>
      <c r="C104" s="262"/>
      <c r="D104" s="331"/>
      <c r="E104" s="262"/>
      <c r="F104" s="262"/>
      <c r="G104" s="262"/>
      <c r="H104" s="262"/>
      <c r="I104" s="262"/>
      <c r="J104" s="262"/>
      <c r="K104" s="263"/>
      <c r="L104" s="263"/>
      <c r="M104" s="263"/>
      <c r="N104" s="263"/>
      <c r="O104" s="263"/>
      <c r="P104" s="263"/>
      <c r="Q104" s="264" t="e">
        <f t="shared" si="11"/>
        <v>#DIV/0!</v>
      </c>
      <c r="R104" s="265"/>
      <c r="S104" s="265"/>
      <c r="T104" s="265"/>
      <c r="U104" s="258"/>
      <c r="V104" s="266">
        <f t="shared" si="12"/>
        <v>0</v>
      </c>
      <c r="W104" s="267"/>
      <c r="X104" s="268"/>
      <c r="Y104" s="237"/>
      <c r="Z104" s="269"/>
      <c r="AA104" s="440" t="e">
        <f t="shared" si="13"/>
        <v>#DIV/0!</v>
      </c>
      <c r="AB104" s="270"/>
      <c r="AC104" s="271">
        <f t="shared" si="14"/>
        <v>0</v>
      </c>
      <c r="AD104" s="270"/>
      <c r="AE104" s="272" t="e">
        <f t="shared" si="10"/>
        <v>#DIV/0!</v>
      </c>
      <c r="AF104" s="230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6">
        <f t="shared" si="15"/>
        <v>0</v>
      </c>
      <c r="AQ104" s="273">
        <f t="shared" si="16"/>
        <v>0</v>
      </c>
    </row>
    <row r="105" spans="1:43" x14ac:dyDescent="0.25">
      <c r="A105" s="430" t="s">
        <v>168</v>
      </c>
      <c r="B105" s="262"/>
      <c r="C105" s="262"/>
      <c r="D105" s="331"/>
      <c r="E105" s="262"/>
      <c r="F105" s="262"/>
      <c r="G105" s="262"/>
      <c r="H105" s="262"/>
      <c r="I105" s="262"/>
      <c r="J105" s="262"/>
      <c r="K105" s="263"/>
      <c r="L105" s="263"/>
      <c r="M105" s="263"/>
      <c r="N105" s="263"/>
      <c r="O105" s="263"/>
      <c r="P105" s="263"/>
      <c r="Q105" s="264" t="e">
        <f t="shared" si="11"/>
        <v>#DIV/0!</v>
      </c>
      <c r="R105" s="265"/>
      <c r="S105" s="265"/>
      <c r="T105" s="265"/>
      <c r="U105" s="258"/>
      <c r="V105" s="266">
        <f t="shared" si="12"/>
        <v>0</v>
      </c>
      <c r="W105" s="267"/>
      <c r="X105" s="268"/>
      <c r="Y105" s="237"/>
      <c r="Z105" s="269"/>
      <c r="AA105" s="440" t="e">
        <f t="shared" si="13"/>
        <v>#DIV/0!</v>
      </c>
      <c r="AB105" s="270"/>
      <c r="AC105" s="271">
        <f t="shared" si="14"/>
        <v>0</v>
      </c>
      <c r="AD105" s="270"/>
      <c r="AE105" s="272" t="e">
        <f t="shared" ref="AE105:AE116" si="17">V105/$V$15</f>
        <v>#DIV/0!</v>
      </c>
      <c r="AF105" s="230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6">
        <f t="shared" si="15"/>
        <v>0</v>
      </c>
      <c r="AQ105" s="273">
        <f t="shared" si="16"/>
        <v>0</v>
      </c>
    </row>
    <row r="106" spans="1:43" x14ac:dyDescent="0.25">
      <c r="A106" s="430" t="s">
        <v>169</v>
      </c>
      <c r="B106" s="262"/>
      <c r="C106" s="262"/>
      <c r="D106" s="331"/>
      <c r="E106" s="262"/>
      <c r="F106" s="262"/>
      <c r="G106" s="262"/>
      <c r="H106" s="262"/>
      <c r="I106" s="262"/>
      <c r="J106" s="262"/>
      <c r="K106" s="263"/>
      <c r="L106" s="263"/>
      <c r="M106" s="263"/>
      <c r="N106" s="263"/>
      <c r="O106" s="263"/>
      <c r="P106" s="263"/>
      <c r="Q106" s="264" t="e">
        <f t="shared" si="11"/>
        <v>#DIV/0!</v>
      </c>
      <c r="R106" s="265"/>
      <c r="S106" s="265"/>
      <c r="T106" s="265"/>
      <c r="U106" s="258"/>
      <c r="V106" s="266">
        <f t="shared" si="12"/>
        <v>0</v>
      </c>
      <c r="W106" s="267"/>
      <c r="X106" s="268"/>
      <c r="Y106" s="237"/>
      <c r="Z106" s="269"/>
      <c r="AA106" s="440" t="e">
        <f t="shared" si="13"/>
        <v>#DIV/0!</v>
      </c>
      <c r="AB106" s="270"/>
      <c r="AC106" s="271">
        <f t="shared" si="14"/>
        <v>0</v>
      </c>
      <c r="AD106" s="270"/>
      <c r="AE106" s="272" t="e">
        <f t="shared" si="17"/>
        <v>#DIV/0!</v>
      </c>
      <c r="AF106" s="230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6">
        <f t="shared" si="15"/>
        <v>0</v>
      </c>
      <c r="AQ106" s="273">
        <f t="shared" si="16"/>
        <v>0</v>
      </c>
    </row>
    <row r="107" spans="1:43" x14ac:dyDescent="0.25">
      <c r="A107" s="430" t="s">
        <v>170</v>
      </c>
      <c r="B107" s="262"/>
      <c r="C107" s="262"/>
      <c r="D107" s="331"/>
      <c r="E107" s="262"/>
      <c r="F107" s="262"/>
      <c r="G107" s="262"/>
      <c r="H107" s="262"/>
      <c r="I107" s="262"/>
      <c r="J107" s="262"/>
      <c r="K107" s="263"/>
      <c r="L107" s="263"/>
      <c r="M107" s="263"/>
      <c r="N107" s="263"/>
      <c r="O107" s="263"/>
      <c r="P107" s="263"/>
      <c r="Q107" s="264" t="e">
        <f t="shared" si="11"/>
        <v>#DIV/0!</v>
      </c>
      <c r="R107" s="265"/>
      <c r="S107" s="265"/>
      <c r="T107" s="265"/>
      <c r="U107" s="258"/>
      <c r="V107" s="266">
        <f t="shared" si="12"/>
        <v>0</v>
      </c>
      <c r="W107" s="267"/>
      <c r="X107" s="268"/>
      <c r="Y107" s="237"/>
      <c r="Z107" s="269"/>
      <c r="AA107" s="440" t="e">
        <f t="shared" si="13"/>
        <v>#DIV/0!</v>
      </c>
      <c r="AB107" s="270"/>
      <c r="AC107" s="271">
        <f t="shared" si="14"/>
        <v>0</v>
      </c>
      <c r="AD107" s="270"/>
      <c r="AE107" s="272" t="e">
        <f t="shared" si="17"/>
        <v>#DIV/0!</v>
      </c>
      <c r="AF107" s="230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6">
        <f t="shared" si="15"/>
        <v>0</v>
      </c>
      <c r="AQ107" s="273">
        <f t="shared" si="16"/>
        <v>0</v>
      </c>
    </row>
    <row r="108" spans="1:43" x14ac:dyDescent="0.25">
      <c r="A108" s="430" t="s">
        <v>171</v>
      </c>
      <c r="B108" s="262"/>
      <c r="C108" s="262"/>
      <c r="D108" s="331"/>
      <c r="E108" s="262"/>
      <c r="F108" s="262"/>
      <c r="G108" s="262"/>
      <c r="H108" s="262"/>
      <c r="I108" s="262"/>
      <c r="J108" s="262"/>
      <c r="K108" s="263"/>
      <c r="L108" s="263"/>
      <c r="M108" s="263"/>
      <c r="N108" s="263"/>
      <c r="O108" s="263"/>
      <c r="P108" s="263"/>
      <c r="Q108" s="264" t="e">
        <f t="shared" si="11"/>
        <v>#DIV/0!</v>
      </c>
      <c r="R108" s="265"/>
      <c r="S108" s="265"/>
      <c r="T108" s="265"/>
      <c r="U108" s="258"/>
      <c r="V108" s="266">
        <f t="shared" si="12"/>
        <v>0</v>
      </c>
      <c r="W108" s="267"/>
      <c r="X108" s="268"/>
      <c r="Y108" s="237"/>
      <c r="Z108" s="269"/>
      <c r="AA108" s="440" t="e">
        <f t="shared" si="13"/>
        <v>#DIV/0!</v>
      </c>
      <c r="AB108" s="270"/>
      <c r="AC108" s="271">
        <f t="shared" si="14"/>
        <v>0</v>
      </c>
      <c r="AD108" s="270"/>
      <c r="AE108" s="272" t="e">
        <f t="shared" si="17"/>
        <v>#DIV/0!</v>
      </c>
      <c r="AF108" s="230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6">
        <f t="shared" si="15"/>
        <v>0</v>
      </c>
      <c r="AQ108" s="273">
        <f t="shared" si="16"/>
        <v>0</v>
      </c>
    </row>
    <row r="109" spans="1:43" x14ac:dyDescent="0.25">
      <c r="A109" s="430" t="s">
        <v>172</v>
      </c>
      <c r="B109" s="262"/>
      <c r="C109" s="262"/>
      <c r="D109" s="331"/>
      <c r="E109" s="262"/>
      <c r="F109" s="262"/>
      <c r="G109" s="262"/>
      <c r="H109" s="262"/>
      <c r="I109" s="262"/>
      <c r="J109" s="262"/>
      <c r="K109" s="263"/>
      <c r="L109" s="263"/>
      <c r="M109" s="263"/>
      <c r="N109" s="263"/>
      <c r="O109" s="263"/>
      <c r="P109" s="263"/>
      <c r="Q109" s="264" t="e">
        <f t="shared" si="11"/>
        <v>#DIV/0!</v>
      </c>
      <c r="R109" s="265"/>
      <c r="S109" s="265"/>
      <c r="T109" s="265"/>
      <c r="U109" s="258"/>
      <c r="V109" s="266">
        <f t="shared" si="12"/>
        <v>0</v>
      </c>
      <c r="W109" s="267"/>
      <c r="X109" s="268"/>
      <c r="Y109" s="237"/>
      <c r="Z109" s="269"/>
      <c r="AA109" s="440" t="e">
        <f t="shared" si="13"/>
        <v>#DIV/0!</v>
      </c>
      <c r="AB109" s="270"/>
      <c r="AC109" s="271">
        <f t="shared" si="14"/>
        <v>0</v>
      </c>
      <c r="AD109" s="270"/>
      <c r="AE109" s="272" t="e">
        <f t="shared" si="17"/>
        <v>#DIV/0!</v>
      </c>
      <c r="AF109" s="230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6">
        <f t="shared" si="15"/>
        <v>0</v>
      </c>
      <c r="AQ109" s="273">
        <f t="shared" si="16"/>
        <v>0</v>
      </c>
    </row>
    <row r="110" spans="1:43" x14ac:dyDescent="0.25">
      <c r="A110" s="430" t="s">
        <v>173</v>
      </c>
      <c r="B110" s="262"/>
      <c r="C110" s="262"/>
      <c r="D110" s="331"/>
      <c r="E110" s="262"/>
      <c r="F110" s="262"/>
      <c r="G110" s="262"/>
      <c r="H110" s="262"/>
      <c r="I110" s="262"/>
      <c r="J110" s="262"/>
      <c r="K110" s="263"/>
      <c r="L110" s="263"/>
      <c r="M110" s="263"/>
      <c r="N110" s="263"/>
      <c r="O110" s="263"/>
      <c r="P110" s="263"/>
      <c r="Q110" s="264" t="e">
        <f t="shared" si="11"/>
        <v>#DIV/0!</v>
      </c>
      <c r="R110" s="265"/>
      <c r="S110" s="265"/>
      <c r="T110" s="265"/>
      <c r="U110" s="258"/>
      <c r="V110" s="266">
        <f t="shared" si="12"/>
        <v>0</v>
      </c>
      <c r="W110" s="267"/>
      <c r="X110" s="268"/>
      <c r="Y110" s="237"/>
      <c r="Z110" s="269"/>
      <c r="AA110" s="440" t="e">
        <f t="shared" si="13"/>
        <v>#DIV/0!</v>
      </c>
      <c r="AB110" s="270"/>
      <c r="AC110" s="271">
        <f t="shared" si="14"/>
        <v>0</v>
      </c>
      <c r="AD110" s="270"/>
      <c r="AE110" s="272" t="e">
        <f t="shared" si="17"/>
        <v>#DIV/0!</v>
      </c>
      <c r="AF110" s="230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6">
        <f t="shared" si="15"/>
        <v>0</v>
      </c>
      <c r="AQ110" s="273">
        <f t="shared" si="16"/>
        <v>0</v>
      </c>
    </row>
    <row r="111" spans="1:43" x14ac:dyDescent="0.25">
      <c r="A111" s="430" t="s">
        <v>174</v>
      </c>
      <c r="B111" s="262"/>
      <c r="C111" s="262"/>
      <c r="D111" s="331"/>
      <c r="E111" s="262"/>
      <c r="F111" s="262"/>
      <c r="G111" s="262"/>
      <c r="H111" s="262"/>
      <c r="I111" s="262"/>
      <c r="J111" s="262"/>
      <c r="K111" s="263"/>
      <c r="L111" s="263"/>
      <c r="M111" s="263"/>
      <c r="N111" s="263"/>
      <c r="O111" s="263"/>
      <c r="P111" s="263"/>
      <c r="Q111" s="264" t="e">
        <f t="shared" si="11"/>
        <v>#DIV/0!</v>
      </c>
      <c r="R111" s="265"/>
      <c r="S111" s="265"/>
      <c r="T111" s="265"/>
      <c r="U111" s="258"/>
      <c r="V111" s="266">
        <f t="shared" si="12"/>
        <v>0</v>
      </c>
      <c r="W111" s="267"/>
      <c r="X111" s="268"/>
      <c r="Y111" s="237"/>
      <c r="Z111" s="269"/>
      <c r="AA111" s="440" t="e">
        <f t="shared" si="13"/>
        <v>#DIV/0!</v>
      </c>
      <c r="AB111" s="270"/>
      <c r="AC111" s="271">
        <f t="shared" si="14"/>
        <v>0</v>
      </c>
      <c r="AD111" s="270"/>
      <c r="AE111" s="272" t="e">
        <f t="shared" si="17"/>
        <v>#DIV/0!</v>
      </c>
      <c r="AF111" s="230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6">
        <f t="shared" si="15"/>
        <v>0</v>
      </c>
      <c r="AQ111" s="273">
        <f t="shared" si="16"/>
        <v>0</v>
      </c>
    </row>
    <row r="112" spans="1:43" x14ac:dyDescent="0.25">
      <c r="A112" s="430" t="s">
        <v>175</v>
      </c>
      <c r="B112" s="262"/>
      <c r="C112" s="262"/>
      <c r="D112" s="331"/>
      <c r="E112" s="262"/>
      <c r="F112" s="262"/>
      <c r="G112" s="262"/>
      <c r="H112" s="262"/>
      <c r="I112" s="262"/>
      <c r="J112" s="262"/>
      <c r="K112" s="263"/>
      <c r="L112" s="263"/>
      <c r="M112" s="263"/>
      <c r="N112" s="263"/>
      <c r="O112" s="263"/>
      <c r="P112" s="263"/>
      <c r="Q112" s="264" t="e">
        <f t="shared" si="11"/>
        <v>#DIV/0!</v>
      </c>
      <c r="R112" s="265"/>
      <c r="S112" s="265"/>
      <c r="T112" s="265"/>
      <c r="U112" s="258"/>
      <c r="V112" s="266">
        <f t="shared" si="12"/>
        <v>0</v>
      </c>
      <c r="W112" s="267"/>
      <c r="X112" s="268"/>
      <c r="Y112" s="237"/>
      <c r="Z112" s="269"/>
      <c r="AA112" s="440" t="e">
        <f t="shared" si="13"/>
        <v>#DIV/0!</v>
      </c>
      <c r="AB112" s="270"/>
      <c r="AC112" s="271">
        <f t="shared" si="14"/>
        <v>0</v>
      </c>
      <c r="AD112" s="270"/>
      <c r="AE112" s="272" t="e">
        <f t="shared" si="17"/>
        <v>#DIV/0!</v>
      </c>
      <c r="AF112" s="230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6">
        <f t="shared" si="15"/>
        <v>0</v>
      </c>
      <c r="AQ112" s="273">
        <f t="shared" si="16"/>
        <v>0</v>
      </c>
    </row>
    <row r="113" spans="1:43" x14ac:dyDescent="0.25">
      <c r="A113" s="430" t="s">
        <v>176</v>
      </c>
      <c r="B113" s="262"/>
      <c r="C113" s="262"/>
      <c r="D113" s="331"/>
      <c r="E113" s="262"/>
      <c r="F113" s="262"/>
      <c r="G113" s="262"/>
      <c r="H113" s="262"/>
      <c r="I113" s="262"/>
      <c r="J113" s="262"/>
      <c r="K113" s="263"/>
      <c r="L113" s="263"/>
      <c r="M113" s="263"/>
      <c r="N113" s="263"/>
      <c r="O113" s="263"/>
      <c r="P113" s="263"/>
      <c r="Q113" s="264" t="e">
        <f t="shared" si="11"/>
        <v>#DIV/0!</v>
      </c>
      <c r="R113" s="265"/>
      <c r="S113" s="265"/>
      <c r="T113" s="265"/>
      <c r="U113" s="258"/>
      <c r="V113" s="266">
        <f t="shared" si="12"/>
        <v>0</v>
      </c>
      <c r="W113" s="267"/>
      <c r="X113" s="268"/>
      <c r="Y113" s="237"/>
      <c r="Z113" s="269"/>
      <c r="AA113" s="440" t="e">
        <f t="shared" si="13"/>
        <v>#DIV/0!</v>
      </c>
      <c r="AB113" s="270"/>
      <c r="AC113" s="271">
        <f t="shared" si="14"/>
        <v>0</v>
      </c>
      <c r="AD113" s="270"/>
      <c r="AE113" s="272" t="e">
        <f t="shared" si="17"/>
        <v>#DIV/0!</v>
      </c>
      <c r="AF113" s="230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6">
        <f t="shared" si="15"/>
        <v>0</v>
      </c>
      <c r="AQ113" s="273">
        <f t="shared" si="16"/>
        <v>0</v>
      </c>
    </row>
    <row r="114" spans="1:43" x14ac:dyDescent="0.25">
      <c r="A114" s="430" t="s">
        <v>177</v>
      </c>
      <c r="B114" s="262"/>
      <c r="C114" s="262"/>
      <c r="D114" s="331"/>
      <c r="E114" s="262"/>
      <c r="F114" s="262"/>
      <c r="G114" s="262"/>
      <c r="H114" s="262"/>
      <c r="I114" s="262"/>
      <c r="J114" s="262"/>
      <c r="K114" s="263"/>
      <c r="L114" s="263"/>
      <c r="M114" s="263"/>
      <c r="N114" s="263"/>
      <c r="O114" s="263"/>
      <c r="P114" s="263"/>
      <c r="Q114" s="264" t="e">
        <f t="shared" si="11"/>
        <v>#DIV/0!</v>
      </c>
      <c r="R114" s="265"/>
      <c r="S114" s="265"/>
      <c r="T114" s="265"/>
      <c r="U114" s="258"/>
      <c r="V114" s="266">
        <f t="shared" si="12"/>
        <v>0</v>
      </c>
      <c r="W114" s="267"/>
      <c r="X114" s="268"/>
      <c r="Y114" s="237"/>
      <c r="Z114" s="269"/>
      <c r="AA114" s="440" t="e">
        <f t="shared" si="13"/>
        <v>#DIV/0!</v>
      </c>
      <c r="AB114" s="270"/>
      <c r="AC114" s="271">
        <f t="shared" si="14"/>
        <v>0</v>
      </c>
      <c r="AD114" s="270"/>
      <c r="AE114" s="272" t="e">
        <f t="shared" si="17"/>
        <v>#DIV/0!</v>
      </c>
      <c r="AF114" s="230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6">
        <f t="shared" si="15"/>
        <v>0</v>
      </c>
      <c r="AQ114" s="273">
        <f t="shared" si="16"/>
        <v>0</v>
      </c>
    </row>
    <row r="115" spans="1:43" x14ac:dyDescent="0.25">
      <c r="A115" s="430" t="s">
        <v>178</v>
      </c>
      <c r="B115" s="262"/>
      <c r="C115" s="262"/>
      <c r="D115" s="331"/>
      <c r="E115" s="262"/>
      <c r="F115" s="262"/>
      <c r="G115" s="262"/>
      <c r="H115" s="262"/>
      <c r="I115" s="262"/>
      <c r="J115" s="262"/>
      <c r="K115" s="263"/>
      <c r="L115" s="263"/>
      <c r="M115" s="263"/>
      <c r="N115" s="263"/>
      <c r="O115" s="263"/>
      <c r="P115" s="263"/>
      <c r="Q115" s="264" t="e">
        <f t="shared" si="11"/>
        <v>#DIV/0!</v>
      </c>
      <c r="R115" s="265"/>
      <c r="S115" s="265"/>
      <c r="T115" s="265"/>
      <c r="U115" s="258"/>
      <c r="V115" s="266">
        <f t="shared" si="12"/>
        <v>0</v>
      </c>
      <c r="W115" s="267"/>
      <c r="X115" s="268"/>
      <c r="Y115" s="237"/>
      <c r="Z115" s="269"/>
      <c r="AA115" s="440" t="e">
        <f t="shared" si="13"/>
        <v>#DIV/0!</v>
      </c>
      <c r="AB115" s="270"/>
      <c r="AC115" s="271">
        <f t="shared" si="14"/>
        <v>0</v>
      </c>
      <c r="AD115" s="270"/>
      <c r="AE115" s="272" t="e">
        <f t="shared" si="17"/>
        <v>#DIV/0!</v>
      </c>
      <c r="AF115" s="230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6">
        <f t="shared" si="15"/>
        <v>0</v>
      </c>
      <c r="AQ115" s="273">
        <f t="shared" si="16"/>
        <v>0</v>
      </c>
    </row>
    <row r="116" spans="1:43" x14ac:dyDescent="0.25">
      <c r="A116" s="430" t="s">
        <v>179</v>
      </c>
      <c r="B116" s="262"/>
      <c r="C116" s="262"/>
      <c r="D116" s="331"/>
      <c r="E116" s="262"/>
      <c r="F116" s="262"/>
      <c r="G116" s="262"/>
      <c r="H116" s="262"/>
      <c r="I116" s="262"/>
      <c r="J116" s="262"/>
      <c r="K116" s="263"/>
      <c r="L116" s="263"/>
      <c r="M116" s="263"/>
      <c r="N116" s="263"/>
      <c r="O116" s="263"/>
      <c r="P116" s="263"/>
      <c r="Q116" s="264" t="e">
        <f t="shared" si="11"/>
        <v>#DIV/0!</v>
      </c>
      <c r="R116" s="265"/>
      <c r="S116" s="265"/>
      <c r="T116" s="265"/>
      <c r="U116" s="258"/>
      <c r="V116" s="266">
        <f t="shared" si="12"/>
        <v>0</v>
      </c>
      <c r="W116" s="267"/>
      <c r="X116" s="268"/>
      <c r="Y116" s="237"/>
      <c r="Z116" s="269"/>
      <c r="AA116" s="440" t="e">
        <f t="shared" si="13"/>
        <v>#DIV/0!</v>
      </c>
      <c r="AB116" s="270"/>
      <c r="AC116" s="271">
        <f t="shared" si="14"/>
        <v>0</v>
      </c>
      <c r="AD116" s="270"/>
      <c r="AE116" s="272" t="e">
        <f t="shared" si="17"/>
        <v>#DIV/0!</v>
      </c>
      <c r="AF116" s="230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6">
        <f t="shared" si="15"/>
        <v>0</v>
      </c>
      <c r="AQ116" s="273">
        <f t="shared" si="16"/>
        <v>0</v>
      </c>
    </row>
    <row r="117" spans="1:43" x14ac:dyDescent="0.25">
      <c r="A117" s="230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</row>
    <row r="118" spans="1:43" x14ac:dyDescent="0.25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</row>
  </sheetData>
  <sheetProtection algorithmName="SHA-512" hashValue="5n+q8CP2X9ZA5EcDiVb6vMm+aSqKWzcBstoLkmEya/T1ByhqJlB9WoTvk0r3zcV2okRjeX9nBQK/x47PozFEkg==" saltValue="vWCNLGTG9q18mTsXnzf5HA==" spinCount="100000" sheet="1" objects="1" scenarios="1" formatColumns="0" formatRows="0"/>
  <mergeCells count="6">
    <mergeCell ref="R3:T3"/>
    <mergeCell ref="K8:T8"/>
    <mergeCell ref="K11:T11"/>
    <mergeCell ref="AG11:AP12"/>
    <mergeCell ref="V3:W3"/>
    <mergeCell ref="V4:W4"/>
  </mergeCells>
  <dataValidations count="2">
    <dataValidation type="textLength" operator="equal" allowBlank="1" showInputMessage="1" showErrorMessage="1" errorTitle="Value not valid" error="Enter alphanumeric value up to 14 characters." promptTitle="Required:" prompt="Enter a unique identifier (Plan ID) for this plan.  (Enter alphanumeric value up to 14 characters.)" sqref="B31:B32 B35:B36 B28:B29 B21:B26 B17:B18">
      <formula1>14</formula1>
    </dataValidation>
    <dataValidation type="list" allowBlank="1" showInputMessage="1" showErrorMessage="1" sqref="C17:C116">
      <formula1>"HMO, POS, PPO, EPO, Indemnity, Other"</formula1>
    </dataValidation>
  </dataValidations>
  <printOptions horizontalCentered="1"/>
  <pageMargins left="0" right="0" top="0.5" bottom="0.5" header="0.3" footer="0.3"/>
  <pageSetup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zoomScaleNormal="100" workbookViewId="0"/>
  </sheetViews>
  <sheetFormatPr defaultColWidth="9" defaultRowHeight="15" x14ac:dyDescent="0.25"/>
  <cols>
    <col min="1" max="1" width="15.42578125" style="19" customWidth="1"/>
    <col min="2" max="2" width="25.85546875" style="19" customWidth="1"/>
    <col min="3" max="3" width="20.5703125" style="19" customWidth="1"/>
    <col min="4" max="4" width="14.5703125" style="19" customWidth="1"/>
    <col min="5" max="5" width="22.5703125" style="19" customWidth="1"/>
    <col min="6" max="6" width="11" style="19" customWidth="1"/>
    <col min="7" max="7" width="10.5703125" style="19" customWidth="1"/>
    <col min="8" max="8" width="5.7109375" style="19" customWidth="1"/>
    <col min="9" max="18" width="10.7109375" style="19" customWidth="1"/>
    <col min="19" max="19" width="5.7109375" style="19" customWidth="1"/>
    <col min="20" max="29" width="10.7109375" style="19" customWidth="1"/>
    <col min="30" max="30" width="5.7109375" style="19" customWidth="1"/>
    <col min="31" max="40" width="10.7109375" style="19" customWidth="1"/>
    <col min="41" max="16384" width="9" style="19"/>
  </cols>
  <sheetData>
    <row r="1" spans="1:41" ht="26.25" x14ac:dyDescent="0.4">
      <c r="A1" s="226" t="s">
        <v>366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</row>
    <row r="2" spans="1:41" s="229" customFormat="1" ht="21" x14ac:dyDescent="0.35">
      <c r="A2" s="228" t="s">
        <v>276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</row>
    <row r="3" spans="1:41" ht="12.75" customHeigh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</row>
    <row r="4" spans="1:41" ht="12.7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</row>
    <row r="5" spans="1:41" x14ac:dyDescent="0.25">
      <c r="A5" s="230" t="s">
        <v>67</v>
      </c>
      <c r="B5" s="230"/>
      <c r="C5" s="273" t="str">
        <f>'III Plan Rates'!C5</f>
        <v>ABC Co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</row>
    <row r="6" spans="1:41" x14ac:dyDescent="0.25">
      <c r="A6" s="230" t="s">
        <v>338</v>
      </c>
      <c r="B6" s="230"/>
      <c r="C6" s="273" t="str">
        <f>'III Plan Rates'!C6</f>
        <v>PPO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</row>
    <row r="7" spans="1:41" x14ac:dyDescent="0.25">
      <c r="A7" s="231" t="s">
        <v>68</v>
      </c>
      <c r="B7" s="232"/>
      <c r="C7" s="273" t="str">
        <f>'III Plan Rates'!C7</f>
        <v>Individual</v>
      </c>
      <c r="D7" s="3"/>
      <c r="E7" s="3"/>
      <c r="F7" s="232"/>
      <c r="G7" s="232"/>
      <c r="H7" s="232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</row>
    <row r="8" spans="1:41" x14ac:dyDescent="0.25">
      <c r="A8" s="231" t="s">
        <v>69</v>
      </c>
      <c r="B8" s="232"/>
      <c r="C8" s="274">
        <f>'III Plan Rates'!C8</f>
        <v>43101</v>
      </c>
      <c r="D8" s="242"/>
      <c r="E8" s="242"/>
      <c r="F8" s="232"/>
      <c r="G8" s="232"/>
      <c r="H8" s="232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</row>
    <row r="9" spans="1:41" ht="15" customHeight="1" x14ac:dyDescent="0.25">
      <c r="A9" s="231"/>
      <c r="B9" s="232"/>
      <c r="C9" s="230"/>
      <c r="D9" s="242"/>
      <c r="E9" s="242"/>
      <c r="F9" s="232"/>
      <c r="G9" s="232"/>
      <c r="H9" s="232"/>
      <c r="I9" s="528" t="s">
        <v>352</v>
      </c>
      <c r="J9" s="518"/>
      <c r="K9" s="518"/>
      <c r="L9" s="518"/>
      <c r="M9" s="518"/>
      <c r="N9" s="518"/>
      <c r="O9" s="518"/>
      <c r="P9" s="518"/>
      <c r="Q9" s="518"/>
      <c r="R9" s="518"/>
      <c r="S9" s="230"/>
      <c r="T9" s="528" t="s">
        <v>353</v>
      </c>
      <c r="U9" s="518"/>
      <c r="V9" s="518"/>
      <c r="W9" s="518"/>
      <c r="X9" s="518"/>
      <c r="Y9" s="518"/>
      <c r="Z9" s="518"/>
      <c r="AA9" s="518"/>
      <c r="AB9" s="518"/>
      <c r="AC9" s="518"/>
      <c r="AE9" s="525" t="s">
        <v>203</v>
      </c>
      <c r="AF9" s="525"/>
      <c r="AG9" s="525"/>
      <c r="AH9" s="525"/>
      <c r="AI9" s="525"/>
      <c r="AJ9" s="525"/>
      <c r="AK9" s="525"/>
      <c r="AL9" s="525"/>
      <c r="AM9" s="525"/>
      <c r="AN9" s="525"/>
    </row>
    <row r="10" spans="1:41" s="114" customFormat="1" ht="18" customHeight="1" x14ac:dyDescent="0.25">
      <c r="A10" s="246"/>
      <c r="B10" s="246"/>
      <c r="C10" s="232"/>
      <c r="D10" s="246"/>
      <c r="E10" s="246"/>
      <c r="F10" s="246"/>
      <c r="G10" s="246"/>
      <c r="H10" s="246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232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</row>
    <row r="11" spans="1:41" ht="75.75" customHeight="1" x14ac:dyDescent="0.25">
      <c r="A11" s="9" t="s">
        <v>71</v>
      </c>
      <c r="B11" s="4" t="s">
        <v>72</v>
      </c>
      <c r="C11" s="4" t="s">
        <v>337</v>
      </c>
      <c r="D11" s="4" t="s">
        <v>371</v>
      </c>
      <c r="E11" s="4" t="s">
        <v>370</v>
      </c>
      <c r="F11" s="4" t="s">
        <v>73</v>
      </c>
      <c r="G11" s="4" t="s">
        <v>75</v>
      </c>
      <c r="H11" s="6"/>
      <c r="I11" s="16">
        <v>1</v>
      </c>
      <c r="J11" s="16">
        <v>2</v>
      </c>
      <c r="K11" s="16">
        <v>3</v>
      </c>
      <c r="L11" s="16">
        <v>4</v>
      </c>
      <c r="M11" s="16">
        <v>5</v>
      </c>
      <c r="N11" s="16">
        <v>6</v>
      </c>
      <c r="O11" s="16">
        <v>7</v>
      </c>
      <c r="P11" s="16">
        <v>8</v>
      </c>
      <c r="Q11" s="16">
        <v>9</v>
      </c>
      <c r="R11" s="16" t="s">
        <v>189</v>
      </c>
      <c r="S11" s="230"/>
      <c r="T11" s="16">
        <v>1</v>
      </c>
      <c r="U11" s="16">
        <v>2</v>
      </c>
      <c r="V11" s="16">
        <v>3</v>
      </c>
      <c r="W11" s="16">
        <v>4</v>
      </c>
      <c r="X11" s="16">
        <v>5</v>
      </c>
      <c r="Y11" s="16">
        <v>6</v>
      </c>
      <c r="Z11" s="16">
        <v>7</v>
      </c>
      <c r="AA11" s="16">
        <v>8</v>
      </c>
      <c r="AB11" s="16">
        <v>9</v>
      </c>
      <c r="AC11" s="16" t="s">
        <v>189</v>
      </c>
      <c r="AE11" s="16">
        <v>1</v>
      </c>
      <c r="AF11" s="16">
        <v>2</v>
      </c>
      <c r="AG11" s="16">
        <v>3</v>
      </c>
      <c r="AH11" s="16">
        <v>4</v>
      </c>
      <c r="AI11" s="16">
        <v>5</v>
      </c>
      <c r="AJ11" s="16">
        <v>6</v>
      </c>
      <c r="AK11" s="16">
        <v>7</v>
      </c>
      <c r="AL11" s="16">
        <v>8</v>
      </c>
      <c r="AM11" s="16">
        <v>9</v>
      </c>
      <c r="AN11" s="16" t="s">
        <v>189</v>
      </c>
    </row>
    <row r="12" spans="1:41" ht="15.75" thickBot="1" x14ac:dyDescent="0.3">
      <c r="A12" s="7"/>
      <c r="B12" s="7"/>
      <c r="C12" s="7"/>
      <c r="D12" s="7"/>
      <c r="E12" s="7"/>
      <c r="F12" s="7"/>
      <c r="G12" s="6"/>
      <c r="H12" s="6"/>
      <c r="I12" s="230"/>
      <c r="J12" s="230"/>
      <c r="K12" s="230"/>
      <c r="L12" s="230"/>
      <c r="M12" s="230"/>
      <c r="N12" s="230"/>
      <c r="O12" s="230"/>
      <c r="P12" s="230"/>
      <c r="Q12" s="230"/>
      <c r="R12" s="275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75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</row>
    <row r="13" spans="1:41" ht="16.5" thickTop="1" thickBot="1" x14ac:dyDescent="0.3">
      <c r="A13" s="232" t="s">
        <v>79</v>
      </c>
      <c r="B13" s="527" t="s">
        <v>317</v>
      </c>
      <c r="C13" s="527"/>
      <c r="D13" s="527"/>
      <c r="E13" s="527"/>
      <c r="F13" s="527"/>
      <c r="G13" s="527"/>
      <c r="H13" s="232"/>
      <c r="I13" s="17">
        <f>IF('III Plan Rates'!$AG15&gt;0,(SUMPRODUCT(I15:I114,'III Plan Rates'!$AG17:$AG116))/'III Plan Rates'!$AG15,0)</f>
        <v>0</v>
      </c>
      <c r="J13" s="17">
        <f>IF('III Plan Rates'!$AH15&gt;0,(SUMPRODUCT(J15:J114,'III Plan Rates'!$AH17:$AH116))/'III Plan Rates'!$AH15,0)</f>
        <v>0</v>
      </c>
      <c r="K13" s="17">
        <f>IF('III Plan Rates'!$AI15&gt;0,(SUMPRODUCT(K15:K114,'III Plan Rates'!$AI17:$AI116))/'III Plan Rates'!$AI15,0)</f>
        <v>0</v>
      </c>
      <c r="L13" s="17">
        <f>IF('III Plan Rates'!$AJ15&gt;0,(SUMPRODUCT(L15:L114,'III Plan Rates'!$AJ17:$AJ116))/'III Plan Rates'!$AJ15,0)</f>
        <v>0</v>
      </c>
      <c r="M13" s="17">
        <f>IF('III Plan Rates'!$AK15&gt;0,(SUMPRODUCT(M15:M114,'III Plan Rates'!$AK17:$AK116))/'III Plan Rates'!$AK15,0)</f>
        <v>0</v>
      </c>
      <c r="N13" s="17">
        <f>IF('III Plan Rates'!$AL15&gt;0,(SUMPRODUCT(N15:N114,'III Plan Rates'!$AL17:$AL116))/'III Plan Rates'!$AL15,0)</f>
        <v>0</v>
      </c>
      <c r="O13" s="17">
        <f>IF('III Plan Rates'!$AM15&gt;0,(SUMPRODUCT(O15:O114,'III Plan Rates'!$AM17:$AM116))/'III Plan Rates'!$AM15,0)</f>
        <v>0</v>
      </c>
      <c r="P13" s="17">
        <f>IF('III Plan Rates'!$AN15&gt;0,(SUMPRODUCT(P15:P114,'III Plan Rates'!$AN17:$AN116))/'III Plan Rates'!$AN15,0)</f>
        <v>0</v>
      </c>
      <c r="Q13" s="17">
        <f>IF('III Plan Rates'!$AO15&gt;0,(SUMPRODUCT(Q15:Q114,'III Plan Rates'!$AO17:$AO116))/'III Plan Rates'!$AO15,0)</f>
        <v>0</v>
      </c>
      <c r="R13" s="17">
        <f>IF('III Plan Rates'!$AP15&gt;0,(SUMPRODUCT(R15:R114,'III Plan Rates'!$AP17:$AP116))/'III Plan Rates'!$AP15,0)</f>
        <v>0</v>
      </c>
      <c r="S13" s="277"/>
      <c r="T13" s="17">
        <f>IF('III Plan Rates'!$AG15&gt;0,(SUMPRODUCT(T15:T114,'III Plan Rates'!$AG17:$AG116))/'III Plan Rates'!$AG15,0)</f>
        <v>0</v>
      </c>
      <c r="U13" s="17">
        <f>IF('III Plan Rates'!$AH15&gt;0,(SUMPRODUCT(U15:U114,'III Plan Rates'!$AH17:$AH116))/'III Plan Rates'!$AH15,0)</f>
        <v>0</v>
      </c>
      <c r="V13" s="17">
        <f>IF('III Plan Rates'!$AI15&gt;0,(SUMPRODUCT(V15:V114,'III Plan Rates'!$AI17:$AI116))/'III Plan Rates'!$AI15,0)</f>
        <v>0</v>
      </c>
      <c r="W13" s="17">
        <f>IF('III Plan Rates'!$AJ15&gt;0,(SUMPRODUCT(W15:W114,'III Plan Rates'!$AJ17:$AJ116))/'III Plan Rates'!$AJ15,0)</f>
        <v>0</v>
      </c>
      <c r="X13" s="17">
        <f>IF('III Plan Rates'!$AK15&gt;0,(SUMPRODUCT(X15:X114,'III Plan Rates'!$AK17:$AK116))/'III Plan Rates'!$AK15,0)</f>
        <v>0</v>
      </c>
      <c r="Y13" s="17">
        <f>IF('III Plan Rates'!$AL15&gt;0,(SUMPRODUCT(Y15:Y114,'III Plan Rates'!$AL17:$AL116))/'III Plan Rates'!$AL15,0)</f>
        <v>0</v>
      </c>
      <c r="Z13" s="17">
        <f>IF('III Plan Rates'!$AM15&gt;0,(SUMPRODUCT(Z15:Z114,'III Plan Rates'!$AM17:$AM116))/'III Plan Rates'!$AM15,0)</f>
        <v>0</v>
      </c>
      <c r="AA13" s="17">
        <f>IF('III Plan Rates'!$AN15&gt;0,(SUMPRODUCT(AA15:AA114,'III Plan Rates'!$AN17:$AN116))/'III Plan Rates'!$AN15,0)</f>
        <v>0</v>
      </c>
      <c r="AB13" s="17">
        <f>IF('III Plan Rates'!$AO15&gt;0,(SUMPRODUCT(AB15:AB114,'III Plan Rates'!$AO17:$AO116))/'III Plan Rates'!$AO15,0)</f>
        <v>0</v>
      </c>
      <c r="AC13" s="17">
        <f>IF('III Plan Rates'!$AP15&gt;0,(SUMPRODUCT(AC15:AC114,'III Plan Rates'!$AP17:$AP116))/'III Plan Rates'!$AP15,0)</f>
        <v>0</v>
      </c>
      <c r="AE13" s="278">
        <f>IF('III Plan Rates'!$AG15&gt;0,(SUMPRODUCT(AE15:AE114,'III Plan Rates'!$AG17:$AG116))/'III Plan Rates'!$AG15,0)</f>
        <v>0</v>
      </c>
      <c r="AF13" s="278">
        <f>IF('III Plan Rates'!$AH15&gt;0,(SUMPRODUCT(AF15:AF114,'III Plan Rates'!$AH17:$AH116))/'III Plan Rates'!$AH15,0)</f>
        <v>0</v>
      </c>
      <c r="AG13" s="278">
        <f>IF('III Plan Rates'!$AI15&gt;0,(SUMPRODUCT(AG15:AG114,'III Plan Rates'!$AI17:$AI116))/'III Plan Rates'!$AI15,0)</f>
        <v>0</v>
      </c>
      <c r="AH13" s="278">
        <f>IF('III Plan Rates'!$AJ15&gt;0,(SUMPRODUCT(AH15:AH114,'III Plan Rates'!$AJ17:$AJ116))/'III Plan Rates'!$AJ15,0)</f>
        <v>0</v>
      </c>
      <c r="AI13" s="278">
        <f>IF('III Plan Rates'!$AK15&gt;0,(SUMPRODUCT(AI15:AI114,'III Plan Rates'!$AK17:$AK116))/'III Plan Rates'!$AK15,0)</f>
        <v>0</v>
      </c>
      <c r="AJ13" s="278">
        <f>IF('III Plan Rates'!$AL15&gt;0,(SUMPRODUCT(AJ15:AJ114,'III Plan Rates'!$AL17:$AL116))/'III Plan Rates'!$AL15,0)</f>
        <v>0</v>
      </c>
      <c r="AK13" s="278">
        <f>IF('III Plan Rates'!$AM15&gt;0,(SUMPRODUCT(AK15:AK114,'III Plan Rates'!$AM17:$AM116))/'III Plan Rates'!$AM15,0)</f>
        <v>0</v>
      </c>
      <c r="AL13" s="278">
        <f>IF('III Plan Rates'!$AN15&gt;0,(SUMPRODUCT(AL15:AL114,'III Plan Rates'!$AN17:$AN116))/'III Plan Rates'!$AN15,0)</f>
        <v>0</v>
      </c>
      <c r="AM13" s="278">
        <f>IF('III Plan Rates'!$AO15&gt;0,(SUMPRODUCT(AM15:AM114,'III Plan Rates'!$AO17:$AO116))/'III Plan Rates'!$AO15,0)</f>
        <v>0</v>
      </c>
      <c r="AN13" s="278">
        <f>IF('III Plan Rates'!$AP15&gt;0,(SUMPRODUCT(AN15:AN114,'III Plan Rates'!$AP17:$AP116))/'III Plan Rates'!$AP15,0)</f>
        <v>0</v>
      </c>
      <c r="AO13" s="279"/>
    </row>
    <row r="14" spans="1:41" ht="15.75" thickTop="1" x14ac:dyDescent="0.25">
      <c r="A14" s="230"/>
      <c r="B14" s="230"/>
      <c r="C14" s="258"/>
      <c r="D14" s="258"/>
      <c r="E14" s="258"/>
      <c r="F14" s="258"/>
      <c r="G14" s="258"/>
      <c r="H14" s="258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80"/>
    </row>
    <row r="15" spans="1:41" x14ac:dyDescent="0.25">
      <c r="A15" s="8" t="s">
        <v>80</v>
      </c>
      <c r="B15" s="281">
        <f>'III Plan Rates'!B17</f>
        <v>0</v>
      </c>
      <c r="C15" s="281">
        <f>'III Plan Rates'!D17</f>
        <v>0</v>
      </c>
      <c r="D15" s="282">
        <f>'III Plan Rates'!E17</f>
        <v>0</v>
      </c>
      <c r="E15" s="283">
        <f>'III Plan Rates'!F17</f>
        <v>0</v>
      </c>
      <c r="F15" s="284">
        <f>'III Plan Rates'!G17</f>
        <v>0</v>
      </c>
      <c r="G15" s="284">
        <f>'III Plan Rates'!J17</f>
        <v>0</v>
      </c>
      <c r="H15" s="258"/>
      <c r="I15" s="17">
        <f>'III Plan Rates'!$Z17*'V Consumer Factors'!$M$12</f>
        <v>0</v>
      </c>
      <c r="J15" s="17">
        <f>'III Plan Rates'!$Z17*'V Consumer Factors'!$M$13</f>
        <v>0</v>
      </c>
      <c r="K15" s="17">
        <f>'III Plan Rates'!$Z17*'V Consumer Factors'!$M$14</f>
        <v>0</v>
      </c>
      <c r="L15" s="17">
        <f>'III Plan Rates'!$Z17*'V Consumer Factors'!$M$15</f>
        <v>0</v>
      </c>
      <c r="M15" s="17">
        <f>'III Plan Rates'!$Z17*'V Consumer Factors'!$M$16</f>
        <v>0</v>
      </c>
      <c r="N15" s="17">
        <f>'III Plan Rates'!$Z17*'V Consumer Factors'!$M$17</f>
        <v>0</v>
      </c>
      <c r="O15" s="17">
        <f>'III Plan Rates'!$Z17*'V Consumer Factors'!$M$18</f>
        <v>0</v>
      </c>
      <c r="P15" s="17">
        <f>'III Plan Rates'!$Z17*'V Consumer Factors'!$M$19</f>
        <v>0</v>
      </c>
      <c r="Q15" s="17">
        <f>'III Plan Rates'!$Z17*'V Consumer Factors'!$M$20</f>
        <v>0</v>
      </c>
      <c r="R15" s="17">
        <f>IF('III Plan Rates'!$AP17&gt;0,SUMPRODUCT(I15:Q15,'III Plan Rates'!$AG17:$AO17)/'III Plan Rates'!$AP17,0)</f>
        <v>0</v>
      </c>
      <c r="S15" s="230"/>
      <c r="T15" s="17" t="e">
        <f>'III Plan Rates'!$AA17*'V Consumer Factors'!$N$12</f>
        <v>#DIV/0!</v>
      </c>
      <c r="U15" s="17" t="e">
        <f>'III Plan Rates'!$AA17*'V Consumer Factors'!$N$13</f>
        <v>#DIV/0!</v>
      </c>
      <c r="V15" s="17" t="e">
        <f>'III Plan Rates'!$AA17*'V Consumer Factors'!$N$14</f>
        <v>#DIV/0!</v>
      </c>
      <c r="W15" s="17" t="e">
        <f>'III Plan Rates'!$AA17*'V Consumer Factors'!$N$15</f>
        <v>#DIV/0!</v>
      </c>
      <c r="X15" s="17" t="e">
        <f>'III Plan Rates'!$AA17*'V Consumer Factors'!$N$16</f>
        <v>#DIV/0!</v>
      </c>
      <c r="Y15" s="17" t="e">
        <f>'III Plan Rates'!$AA17*'V Consumer Factors'!$N$17</f>
        <v>#DIV/0!</v>
      </c>
      <c r="Z15" s="17" t="e">
        <f>'III Plan Rates'!$AA17*'V Consumer Factors'!$N$18</f>
        <v>#DIV/0!</v>
      </c>
      <c r="AA15" s="17" t="e">
        <f>'III Plan Rates'!$AA17*'V Consumer Factors'!$N$19</f>
        <v>#DIV/0!</v>
      </c>
      <c r="AB15" s="17" t="e">
        <f>'III Plan Rates'!$AA17*'V Consumer Factors'!$N$20</f>
        <v>#DIV/0!</v>
      </c>
      <c r="AC15" s="17">
        <f>IF('III Plan Rates'!$AP17&gt;0,SUMPRODUCT(T15:AB15,'III Plan Rates'!$AG17:$AO17)/'III Plan Rates'!$AP17,0)</f>
        <v>0</v>
      </c>
      <c r="AE15" s="278">
        <f>IF(I15&gt;0,T15/I15-1,0)</f>
        <v>0</v>
      </c>
      <c r="AF15" s="278">
        <f>IF(J15&gt;0,U15/J15-1,0)</f>
        <v>0</v>
      </c>
      <c r="AG15" s="278">
        <f t="shared" ref="AG15:AM15" si="0">IF(K15&gt;0,V15/K15-1,0)</f>
        <v>0</v>
      </c>
      <c r="AH15" s="278">
        <f t="shared" si="0"/>
        <v>0</v>
      </c>
      <c r="AI15" s="278">
        <f t="shared" si="0"/>
        <v>0</v>
      </c>
      <c r="AJ15" s="278">
        <f t="shared" si="0"/>
        <v>0</v>
      </c>
      <c r="AK15" s="278">
        <f t="shared" si="0"/>
        <v>0</v>
      </c>
      <c r="AL15" s="278">
        <f t="shared" si="0"/>
        <v>0</v>
      </c>
      <c r="AM15" s="278">
        <f t="shared" si="0"/>
        <v>0</v>
      </c>
      <c r="AN15" s="278">
        <f>IF(R15&gt;0,AC15/R15-1,0)</f>
        <v>0</v>
      </c>
    </row>
    <row r="16" spans="1:41" x14ac:dyDescent="0.25">
      <c r="A16" s="8" t="s">
        <v>81</v>
      </c>
      <c r="B16" s="283">
        <f>'III Plan Rates'!B18</f>
        <v>0</v>
      </c>
      <c r="C16" s="281">
        <f>'III Plan Rates'!D18</f>
        <v>0</v>
      </c>
      <c r="D16" s="282">
        <f>'III Plan Rates'!E18</f>
        <v>0</v>
      </c>
      <c r="E16" s="283">
        <f>'III Plan Rates'!F18</f>
        <v>0</v>
      </c>
      <c r="F16" s="284">
        <f>'III Plan Rates'!G18</f>
        <v>0</v>
      </c>
      <c r="G16" s="284">
        <f>'III Plan Rates'!J18</f>
        <v>0</v>
      </c>
      <c r="H16" s="258"/>
      <c r="I16" s="17">
        <f>'III Plan Rates'!$Z18*'V Consumer Factors'!$M$12</f>
        <v>0</v>
      </c>
      <c r="J16" s="17">
        <f>'III Plan Rates'!$Z18*'V Consumer Factors'!$M$13</f>
        <v>0</v>
      </c>
      <c r="K16" s="17">
        <f>'III Plan Rates'!$Z18*'V Consumer Factors'!$M$14</f>
        <v>0</v>
      </c>
      <c r="L16" s="17">
        <f>'III Plan Rates'!$Z18*'V Consumer Factors'!$M$15</f>
        <v>0</v>
      </c>
      <c r="M16" s="17">
        <f>'III Plan Rates'!$Z18*'V Consumer Factors'!$M$16</f>
        <v>0</v>
      </c>
      <c r="N16" s="17">
        <f>'III Plan Rates'!$Z18*'V Consumer Factors'!$M$17</f>
        <v>0</v>
      </c>
      <c r="O16" s="17">
        <f>'III Plan Rates'!$Z18*'V Consumer Factors'!$M$18</f>
        <v>0</v>
      </c>
      <c r="P16" s="17">
        <f>'III Plan Rates'!$Z18*'V Consumer Factors'!$M$19</f>
        <v>0</v>
      </c>
      <c r="Q16" s="17">
        <f>'III Plan Rates'!$Z18*'V Consumer Factors'!$M$20</f>
        <v>0</v>
      </c>
      <c r="R16" s="17">
        <f>IF('III Plan Rates'!$AP18&gt;0,SUMPRODUCT(I16:Q16,'III Plan Rates'!$AG18:$AO18)/'III Plan Rates'!$AP18,0)</f>
        <v>0</v>
      </c>
      <c r="S16" s="230"/>
      <c r="T16" s="17" t="e">
        <f>'III Plan Rates'!$AA18*'V Consumer Factors'!$N$12</f>
        <v>#DIV/0!</v>
      </c>
      <c r="U16" s="17" t="e">
        <f>'III Plan Rates'!$AA18*'V Consumer Factors'!$N$13</f>
        <v>#DIV/0!</v>
      </c>
      <c r="V16" s="17" t="e">
        <f>'III Plan Rates'!$AA18*'V Consumer Factors'!$N$14</f>
        <v>#DIV/0!</v>
      </c>
      <c r="W16" s="17" t="e">
        <f>'III Plan Rates'!$AA18*'V Consumer Factors'!$N$15</f>
        <v>#DIV/0!</v>
      </c>
      <c r="X16" s="17" t="e">
        <f>'III Plan Rates'!$AA18*'V Consumer Factors'!$N$16</f>
        <v>#DIV/0!</v>
      </c>
      <c r="Y16" s="17" t="e">
        <f>'III Plan Rates'!$AA18*'V Consumer Factors'!$N$17</f>
        <v>#DIV/0!</v>
      </c>
      <c r="Z16" s="17" t="e">
        <f>'III Plan Rates'!$AA18*'V Consumer Factors'!$N$18</f>
        <v>#DIV/0!</v>
      </c>
      <c r="AA16" s="17" t="e">
        <f>'III Plan Rates'!$AA18*'V Consumer Factors'!$N$19</f>
        <v>#DIV/0!</v>
      </c>
      <c r="AB16" s="17" t="e">
        <f>'III Plan Rates'!$AA18*'V Consumer Factors'!$N$20</f>
        <v>#DIV/0!</v>
      </c>
      <c r="AC16" s="17">
        <f>IF('III Plan Rates'!$AP18&gt;0,SUMPRODUCT(T16:AB16,'III Plan Rates'!$AG18:$AO18)/'III Plan Rates'!$AP18,0)</f>
        <v>0</v>
      </c>
      <c r="AE16" s="278">
        <f t="shared" ref="AE16:AE79" si="1">IF(I16&gt;0,T16/I16-1,0)</f>
        <v>0</v>
      </c>
      <c r="AF16" s="278">
        <f t="shared" ref="AF16:AF79" si="2">IF(J16&gt;0,U16/J16-1,0)</f>
        <v>0</v>
      </c>
      <c r="AG16" s="278">
        <f t="shared" ref="AG16:AG79" si="3">IF(K16&gt;0,V16/K16-1,0)</f>
        <v>0</v>
      </c>
      <c r="AH16" s="278">
        <f t="shared" ref="AH16:AH79" si="4">IF(L16&gt;0,W16/L16-1,0)</f>
        <v>0</v>
      </c>
      <c r="AI16" s="278">
        <f t="shared" ref="AI16:AI79" si="5">IF(M16&gt;0,X16/M16-1,0)</f>
        <v>0</v>
      </c>
      <c r="AJ16" s="278">
        <f t="shared" ref="AJ16:AJ79" si="6">IF(N16&gt;0,Y16/N16-1,0)</f>
        <v>0</v>
      </c>
      <c r="AK16" s="278">
        <f t="shared" ref="AK16:AK79" si="7">IF(O16&gt;0,Z16/O16-1,0)</f>
        <v>0</v>
      </c>
      <c r="AL16" s="278">
        <f t="shared" ref="AL16:AL79" si="8">IF(P16&gt;0,AA16/P16-1,0)</f>
        <v>0</v>
      </c>
      <c r="AM16" s="278">
        <f t="shared" ref="AM16:AM79" si="9">IF(Q16&gt;0,AB16/Q16-1,0)</f>
        <v>0</v>
      </c>
      <c r="AN16" s="278">
        <f>IF(R16&gt;0,AC16/R16-1,0)</f>
        <v>0</v>
      </c>
    </row>
    <row r="17" spans="1:40" x14ac:dyDescent="0.25">
      <c r="A17" s="8" t="s">
        <v>82</v>
      </c>
      <c r="B17" s="283">
        <f>'III Plan Rates'!B19</f>
        <v>0</v>
      </c>
      <c r="C17" s="281">
        <f>'III Plan Rates'!D19</f>
        <v>0</v>
      </c>
      <c r="D17" s="282">
        <f>'III Plan Rates'!E19</f>
        <v>0</v>
      </c>
      <c r="E17" s="283">
        <f>'III Plan Rates'!F19</f>
        <v>0</v>
      </c>
      <c r="F17" s="284">
        <f>'III Plan Rates'!G19</f>
        <v>0</v>
      </c>
      <c r="G17" s="284">
        <f>'III Plan Rates'!J19</f>
        <v>0</v>
      </c>
      <c r="H17" s="258"/>
      <c r="I17" s="17">
        <f>'III Plan Rates'!$Z19*'V Consumer Factors'!$M$12</f>
        <v>0</v>
      </c>
      <c r="J17" s="17">
        <f>'III Plan Rates'!$Z19*'V Consumer Factors'!$M$13</f>
        <v>0</v>
      </c>
      <c r="K17" s="17">
        <f>'III Plan Rates'!$Z19*'V Consumer Factors'!$M$14</f>
        <v>0</v>
      </c>
      <c r="L17" s="17">
        <f>'III Plan Rates'!$Z19*'V Consumer Factors'!$M$15</f>
        <v>0</v>
      </c>
      <c r="M17" s="17">
        <f>'III Plan Rates'!$Z19*'V Consumer Factors'!$M$16</f>
        <v>0</v>
      </c>
      <c r="N17" s="17">
        <f>'III Plan Rates'!$Z19*'V Consumer Factors'!$M$17</f>
        <v>0</v>
      </c>
      <c r="O17" s="17">
        <f>'III Plan Rates'!$Z19*'V Consumer Factors'!$M$18</f>
        <v>0</v>
      </c>
      <c r="P17" s="17">
        <f>'III Plan Rates'!$Z19*'V Consumer Factors'!$M$19</f>
        <v>0</v>
      </c>
      <c r="Q17" s="17">
        <f>'III Plan Rates'!$Z19*'V Consumer Factors'!$M$20</f>
        <v>0</v>
      </c>
      <c r="R17" s="17">
        <f>IF('III Plan Rates'!$AP19&gt;0,SUMPRODUCT(I17:Q17,'III Plan Rates'!$AG19:$AO19)/'III Plan Rates'!$AP19,0)</f>
        <v>0</v>
      </c>
      <c r="S17" s="230"/>
      <c r="T17" s="17" t="e">
        <f>'III Plan Rates'!$AA19*'V Consumer Factors'!$N$12</f>
        <v>#DIV/0!</v>
      </c>
      <c r="U17" s="17" t="e">
        <f>'III Plan Rates'!$AA19*'V Consumer Factors'!$N$13</f>
        <v>#DIV/0!</v>
      </c>
      <c r="V17" s="17" t="e">
        <f>'III Plan Rates'!$AA19*'V Consumer Factors'!$N$14</f>
        <v>#DIV/0!</v>
      </c>
      <c r="W17" s="17" t="e">
        <f>'III Plan Rates'!$AA19*'V Consumer Factors'!$N$15</f>
        <v>#DIV/0!</v>
      </c>
      <c r="X17" s="17" t="e">
        <f>'III Plan Rates'!$AA19*'V Consumer Factors'!$N$16</f>
        <v>#DIV/0!</v>
      </c>
      <c r="Y17" s="17" t="e">
        <f>'III Plan Rates'!$AA19*'V Consumer Factors'!$N$17</f>
        <v>#DIV/0!</v>
      </c>
      <c r="Z17" s="17" t="e">
        <f>'III Plan Rates'!$AA19*'V Consumer Factors'!$N$18</f>
        <v>#DIV/0!</v>
      </c>
      <c r="AA17" s="17" t="e">
        <f>'III Plan Rates'!$AA19*'V Consumer Factors'!$N$19</f>
        <v>#DIV/0!</v>
      </c>
      <c r="AB17" s="17" t="e">
        <f>'III Plan Rates'!$AA19*'V Consumer Factors'!$N$20</f>
        <v>#DIV/0!</v>
      </c>
      <c r="AC17" s="17">
        <f>IF('III Plan Rates'!$AP19&gt;0,SUMPRODUCT(T17:AB17,'III Plan Rates'!$AG19:$AO19)/'III Plan Rates'!$AP19,0)</f>
        <v>0</v>
      </c>
      <c r="AE17" s="278">
        <f t="shared" si="1"/>
        <v>0</v>
      </c>
      <c r="AF17" s="278">
        <f t="shared" si="2"/>
        <v>0</v>
      </c>
      <c r="AG17" s="278">
        <f t="shared" si="3"/>
        <v>0</v>
      </c>
      <c r="AH17" s="278">
        <f t="shared" si="4"/>
        <v>0</v>
      </c>
      <c r="AI17" s="278">
        <f t="shared" si="5"/>
        <v>0</v>
      </c>
      <c r="AJ17" s="278">
        <f t="shared" si="6"/>
        <v>0</v>
      </c>
      <c r="AK17" s="278">
        <f t="shared" si="7"/>
        <v>0</v>
      </c>
      <c r="AL17" s="278">
        <f t="shared" si="8"/>
        <v>0</v>
      </c>
      <c r="AM17" s="278">
        <f t="shared" si="9"/>
        <v>0</v>
      </c>
      <c r="AN17" s="278">
        <f t="shared" ref="AN17:AN79" si="10">IF(R17&gt;0,AC17/R17-1,0)</f>
        <v>0</v>
      </c>
    </row>
    <row r="18" spans="1:40" x14ac:dyDescent="0.25">
      <c r="A18" s="8" t="s">
        <v>83</v>
      </c>
      <c r="B18" s="283">
        <f>'III Plan Rates'!B20</f>
        <v>0</v>
      </c>
      <c r="C18" s="281">
        <f>'III Plan Rates'!D20</f>
        <v>0</v>
      </c>
      <c r="D18" s="282">
        <f>'III Plan Rates'!E20</f>
        <v>0</v>
      </c>
      <c r="E18" s="283">
        <f>'III Plan Rates'!F20</f>
        <v>0</v>
      </c>
      <c r="F18" s="284">
        <f>'III Plan Rates'!G20</f>
        <v>0</v>
      </c>
      <c r="G18" s="284">
        <f>'III Plan Rates'!J20</f>
        <v>0</v>
      </c>
      <c r="H18" s="258"/>
      <c r="I18" s="17">
        <f>'III Plan Rates'!$Z20*'V Consumer Factors'!$M$12</f>
        <v>0</v>
      </c>
      <c r="J18" s="17">
        <f>'III Plan Rates'!$Z20*'V Consumer Factors'!$M$13</f>
        <v>0</v>
      </c>
      <c r="K18" s="17">
        <f>'III Plan Rates'!$Z20*'V Consumer Factors'!$M$14</f>
        <v>0</v>
      </c>
      <c r="L18" s="17">
        <f>'III Plan Rates'!$Z20*'V Consumer Factors'!$M$15</f>
        <v>0</v>
      </c>
      <c r="M18" s="17">
        <f>'III Plan Rates'!$Z20*'V Consumer Factors'!$M$16</f>
        <v>0</v>
      </c>
      <c r="N18" s="17">
        <f>'III Plan Rates'!$Z20*'V Consumer Factors'!$M$17</f>
        <v>0</v>
      </c>
      <c r="O18" s="17">
        <f>'III Plan Rates'!$Z20*'V Consumer Factors'!$M$18</f>
        <v>0</v>
      </c>
      <c r="P18" s="17">
        <f>'III Plan Rates'!$Z20*'V Consumer Factors'!$M$19</f>
        <v>0</v>
      </c>
      <c r="Q18" s="17">
        <f>'III Plan Rates'!$Z20*'V Consumer Factors'!$M$20</f>
        <v>0</v>
      </c>
      <c r="R18" s="17">
        <f>IF('III Plan Rates'!$AP20&gt;0,SUMPRODUCT(I18:Q18,'III Plan Rates'!$AG20:$AO20)/'III Plan Rates'!$AP20,0)</f>
        <v>0</v>
      </c>
      <c r="S18" s="230"/>
      <c r="T18" s="17" t="e">
        <f>'III Plan Rates'!$AA20*'V Consumer Factors'!$N$12</f>
        <v>#DIV/0!</v>
      </c>
      <c r="U18" s="17" t="e">
        <f>'III Plan Rates'!$AA20*'V Consumer Factors'!$N$13</f>
        <v>#DIV/0!</v>
      </c>
      <c r="V18" s="17" t="e">
        <f>'III Plan Rates'!$AA20*'V Consumer Factors'!$N$14</f>
        <v>#DIV/0!</v>
      </c>
      <c r="W18" s="17" t="e">
        <f>'III Plan Rates'!$AA20*'V Consumer Factors'!$N$15</f>
        <v>#DIV/0!</v>
      </c>
      <c r="X18" s="17" t="e">
        <f>'III Plan Rates'!$AA20*'V Consumer Factors'!$N$16</f>
        <v>#DIV/0!</v>
      </c>
      <c r="Y18" s="17" t="e">
        <f>'III Plan Rates'!$AA20*'V Consumer Factors'!$N$17</f>
        <v>#DIV/0!</v>
      </c>
      <c r="Z18" s="17" t="e">
        <f>'III Plan Rates'!$AA20*'V Consumer Factors'!$N$18</f>
        <v>#DIV/0!</v>
      </c>
      <c r="AA18" s="17" t="e">
        <f>'III Plan Rates'!$AA20*'V Consumer Factors'!$N$19</f>
        <v>#DIV/0!</v>
      </c>
      <c r="AB18" s="17" t="e">
        <f>'III Plan Rates'!$AA20*'V Consumer Factors'!$N$20</f>
        <v>#DIV/0!</v>
      </c>
      <c r="AC18" s="17">
        <f>IF('III Plan Rates'!$AP20&gt;0,SUMPRODUCT(T18:AB18,'III Plan Rates'!$AG20:$AO20)/'III Plan Rates'!$AP20,0)</f>
        <v>0</v>
      </c>
      <c r="AE18" s="278">
        <f t="shared" si="1"/>
        <v>0</v>
      </c>
      <c r="AF18" s="278">
        <f t="shared" si="2"/>
        <v>0</v>
      </c>
      <c r="AG18" s="278">
        <f t="shared" si="3"/>
        <v>0</v>
      </c>
      <c r="AH18" s="278">
        <f t="shared" si="4"/>
        <v>0</v>
      </c>
      <c r="AI18" s="278">
        <f t="shared" si="5"/>
        <v>0</v>
      </c>
      <c r="AJ18" s="278">
        <f t="shared" si="6"/>
        <v>0</v>
      </c>
      <c r="AK18" s="278">
        <f t="shared" si="7"/>
        <v>0</v>
      </c>
      <c r="AL18" s="278">
        <f t="shared" si="8"/>
        <v>0</v>
      </c>
      <c r="AM18" s="278">
        <f t="shared" si="9"/>
        <v>0</v>
      </c>
      <c r="AN18" s="278">
        <f t="shared" si="10"/>
        <v>0</v>
      </c>
    </row>
    <row r="19" spans="1:40" x14ac:dyDescent="0.25">
      <c r="A19" s="8" t="s">
        <v>84</v>
      </c>
      <c r="B19" s="283">
        <f>'III Plan Rates'!B21</f>
        <v>0</v>
      </c>
      <c r="C19" s="281">
        <f>'III Plan Rates'!D21</f>
        <v>0</v>
      </c>
      <c r="D19" s="282">
        <f>'III Plan Rates'!E21</f>
        <v>0</v>
      </c>
      <c r="E19" s="283">
        <f>'III Plan Rates'!F21</f>
        <v>0</v>
      </c>
      <c r="F19" s="284">
        <f>'III Plan Rates'!G21</f>
        <v>0</v>
      </c>
      <c r="G19" s="284">
        <f>'III Plan Rates'!J21</f>
        <v>0</v>
      </c>
      <c r="H19" s="258"/>
      <c r="I19" s="17">
        <f>'III Plan Rates'!$Z21*'V Consumer Factors'!$M$12</f>
        <v>0</v>
      </c>
      <c r="J19" s="17">
        <f>'III Plan Rates'!$Z21*'V Consumer Factors'!$M$13</f>
        <v>0</v>
      </c>
      <c r="K19" s="17">
        <f>'III Plan Rates'!$Z21*'V Consumer Factors'!$M$14</f>
        <v>0</v>
      </c>
      <c r="L19" s="17">
        <f>'III Plan Rates'!$Z21*'V Consumer Factors'!$M$15</f>
        <v>0</v>
      </c>
      <c r="M19" s="17">
        <f>'III Plan Rates'!$Z21*'V Consumer Factors'!$M$16</f>
        <v>0</v>
      </c>
      <c r="N19" s="17">
        <f>'III Plan Rates'!$Z21*'V Consumer Factors'!$M$17</f>
        <v>0</v>
      </c>
      <c r="O19" s="17">
        <f>'III Plan Rates'!$Z21*'V Consumer Factors'!$M$18</f>
        <v>0</v>
      </c>
      <c r="P19" s="17">
        <f>'III Plan Rates'!$Z21*'V Consumer Factors'!$M$19</f>
        <v>0</v>
      </c>
      <c r="Q19" s="17">
        <f>'III Plan Rates'!$Z21*'V Consumer Factors'!$M$20</f>
        <v>0</v>
      </c>
      <c r="R19" s="17">
        <f>IF('III Plan Rates'!$AP21&gt;0,SUMPRODUCT(I19:Q19,'III Plan Rates'!$AG21:$AO21)/'III Plan Rates'!$AP21,0)</f>
        <v>0</v>
      </c>
      <c r="S19" s="230"/>
      <c r="T19" s="17" t="e">
        <f>'III Plan Rates'!$AA21*'V Consumer Factors'!$N$12</f>
        <v>#DIV/0!</v>
      </c>
      <c r="U19" s="17" t="e">
        <f>'III Plan Rates'!$AA21*'V Consumer Factors'!$N$13</f>
        <v>#DIV/0!</v>
      </c>
      <c r="V19" s="17" t="e">
        <f>'III Plan Rates'!$AA21*'V Consumer Factors'!$N$14</f>
        <v>#DIV/0!</v>
      </c>
      <c r="W19" s="17" t="e">
        <f>'III Plan Rates'!$AA21*'V Consumer Factors'!$N$15</f>
        <v>#DIV/0!</v>
      </c>
      <c r="X19" s="17" t="e">
        <f>'III Plan Rates'!$AA21*'V Consumer Factors'!$N$16</f>
        <v>#DIV/0!</v>
      </c>
      <c r="Y19" s="17" t="e">
        <f>'III Plan Rates'!$AA21*'V Consumer Factors'!$N$17</f>
        <v>#DIV/0!</v>
      </c>
      <c r="Z19" s="17" t="e">
        <f>'III Plan Rates'!$AA21*'V Consumer Factors'!$N$18</f>
        <v>#DIV/0!</v>
      </c>
      <c r="AA19" s="17" t="e">
        <f>'III Plan Rates'!$AA21*'V Consumer Factors'!$N$19</f>
        <v>#DIV/0!</v>
      </c>
      <c r="AB19" s="17" t="e">
        <f>'III Plan Rates'!$AA21*'V Consumer Factors'!$N$20</f>
        <v>#DIV/0!</v>
      </c>
      <c r="AC19" s="17">
        <f>IF('III Plan Rates'!$AP21&gt;0,SUMPRODUCT(T19:AB19,'III Plan Rates'!$AG21:$AO21)/'III Plan Rates'!$AP21,0)</f>
        <v>0</v>
      </c>
      <c r="AE19" s="278">
        <f t="shared" si="1"/>
        <v>0</v>
      </c>
      <c r="AF19" s="278">
        <f t="shared" si="2"/>
        <v>0</v>
      </c>
      <c r="AG19" s="278">
        <f t="shared" si="3"/>
        <v>0</v>
      </c>
      <c r="AH19" s="278">
        <f t="shared" si="4"/>
        <v>0</v>
      </c>
      <c r="AI19" s="278">
        <f t="shared" si="5"/>
        <v>0</v>
      </c>
      <c r="AJ19" s="278">
        <f t="shared" si="6"/>
        <v>0</v>
      </c>
      <c r="AK19" s="278">
        <f t="shared" si="7"/>
        <v>0</v>
      </c>
      <c r="AL19" s="278">
        <f t="shared" si="8"/>
        <v>0</v>
      </c>
      <c r="AM19" s="278">
        <f t="shared" si="9"/>
        <v>0</v>
      </c>
      <c r="AN19" s="278">
        <f t="shared" si="10"/>
        <v>0</v>
      </c>
    </row>
    <row r="20" spans="1:40" x14ac:dyDescent="0.25">
      <c r="A20" s="8" t="s">
        <v>85</v>
      </c>
      <c r="B20" s="283">
        <f>'III Plan Rates'!B22</f>
        <v>0</v>
      </c>
      <c r="C20" s="281">
        <f>'III Plan Rates'!D22</f>
        <v>0</v>
      </c>
      <c r="D20" s="282">
        <f>'III Plan Rates'!E22</f>
        <v>0</v>
      </c>
      <c r="E20" s="283">
        <f>'III Plan Rates'!F22</f>
        <v>0</v>
      </c>
      <c r="F20" s="284">
        <f>'III Plan Rates'!G22</f>
        <v>0</v>
      </c>
      <c r="G20" s="284">
        <f>'III Plan Rates'!J22</f>
        <v>0</v>
      </c>
      <c r="H20" s="258"/>
      <c r="I20" s="17">
        <f>'III Plan Rates'!$Z22*'V Consumer Factors'!$M$12</f>
        <v>0</v>
      </c>
      <c r="J20" s="17">
        <f>'III Plan Rates'!$Z22*'V Consumer Factors'!$M$13</f>
        <v>0</v>
      </c>
      <c r="K20" s="17">
        <f>'III Plan Rates'!$Z22*'V Consumer Factors'!$M$14</f>
        <v>0</v>
      </c>
      <c r="L20" s="17">
        <f>'III Plan Rates'!$Z22*'V Consumer Factors'!$M$15</f>
        <v>0</v>
      </c>
      <c r="M20" s="17">
        <f>'III Plan Rates'!$Z22*'V Consumer Factors'!$M$16</f>
        <v>0</v>
      </c>
      <c r="N20" s="17">
        <f>'III Plan Rates'!$Z22*'V Consumer Factors'!$M$17</f>
        <v>0</v>
      </c>
      <c r="O20" s="17">
        <f>'III Plan Rates'!$Z22*'V Consumer Factors'!$M$18</f>
        <v>0</v>
      </c>
      <c r="P20" s="17">
        <f>'III Plan Rates'!$Z22*'V Consumer Factors'!$M$19</f>
        <v>0</v>
      </c>
      <c r="Q20" s="17">
        <f>'III Plan Rates'!$Z22*'V Consumer Factors'!$M$20</f>
        <v>0</v>
      </c>
      <c r="R20" s="17">
        <f>IF('III Plan Rates'!$AP22&gt;0,SUMPRODUCT(I20:Q20,'III Plan Rates'!$AG22:$AO22)/'III Plan Rates'!$AP22,0)</f>
        <v>0</v>
      </c>
      <c r="S20" s="230"/>
      <c r="T20" s="17" t="e">
        <f>'III Plan Rates'!$AA22*'V Consumer Factors'!$N$12</f>
        <v>#DIV/0!</v>
      </c>
      <c r="U20" s="17" t="e">
        <f>'III Plan Rates'!$AA22*'V Consumer Factors'!$N$13</f>
        <v>#DIV/0!</v>
      </c>
      <c r="V20" s="17" t="e">
        <f>'III Plan Rates'!$AA22*'V Consumer Factors'!$N$14</f>
        <v>#DIV/0!</v>
      </c>
      <c r="W20" s="17" t="e">
        <f>'III Plan Rates'!$AA22*'V Consumer Factors'!$N$15</f>
        <v>#DIV/0!</v>
      </c>
      <c r="X20" s="17" t="e">
        <f>'III Plan Rates'!$AA22*'V Consumer Factors'!$N$16</f>
        <v>#DIV/0!</v>
      </c>
      <c r="Y20" s="17" t="e">
        <f>'III Plan Rates'!$AA22*'V Consumer Factors'!$N$17</f>
        <v>#DIV/0!</v>
      </c>
      <c r="Z20" s="17" t="e">
        <f>'III Plan Rates'!$AA22*'V Consumer Factors'!$N$18</f>
        <v>#DIV/0!</v>
      </c>
      <c r="AA20" s="17" t="e">
        <f>'III Plan Rates'!$AA22*'V Consumer Factors'!$N$19</f>
        <v>#DIV/0!</v>
      </c>
      <c r="AB20" s="17" t="e">
        <f>'III Plan Rates'!$AA22*'V Consumer Factors'!$N$20</f>
        <v>#DIV/0!</v>
      </c>
      <c r="AC20" s="17">
        <f>IF('III Plan Rates'!$AP22&gt;0,SUMPRODUCT(T20:AB20,'III Plan Rates'!$AG22:$AO22)/'III Plan Rates'!$AP22,0)</f>
        <v>0</v>
      </c>
      <c r="AE20" s="278">
        <f t="shared" si="1"/>
        <v>0</v>
      </c>
      <c r="AF20" s="278">
        <f t="shared" si="2"/>
        <v>0</v>
      </c>
      <c r="AG20" s="278">
        <f t="shared" si="3"/>
        <v>0</v>
      </c>
      <c r="AH20" s="278">
        <f t="shared" si="4"/>
        <v>0</v>
      </c>
      <c r="AI20" s="278">
        <f t="shared" si="5"/>
        <v>0</v>
      </c>
      <c r="AJ20" s="278">
        <f t="shared" si="6"/>
        <v>0</v>
      </c>
      <c r="AK20" s="278">
        <f t="shared" si="7"/>
        <v>0</v>
      </c>
      <c r="AL20" s="278">
        <f t="shared" si="8"/>
        <v>0</v>
      </c>
      <c r="AM20" s="278">
        <f t="shared" si="9"/>
        <v>0</v>
      </c>
      <c r="AN20" s="278">
        <f t="shared" si="10"/>
        <v>0</v>
      </c>
    </row>
    <row r="21" spans="1:40" x14ac:dyDescent="0.25">
      <c r="A21" s="8" t="s">
        <v>86</v>
      </c>
      <c r="B21" s="283">
        <f>'III Plan Rates'!B23</f>
        <v>0</v>
      </c>
      <c r="C21" s="281">
        <f>'III Plan Rates'!D23</f>
        <v>0</v>
      </c>
      <c r="D21" s="282">
        <f>'III Plan Rates'!E23</f>
        <v>0</v>
      </c>
      <c r="E21" s="283">
        <f>'III Plan Rates'!F23</f>
        <v>0</v>
      </c>
      <c r="F21" s="284">
        <f>'III Plan Rates'!G23</f>
        <v>0</v>
      </c>
      <c r="G21" s="284">
        <f>'III Plan Rates'!J23</f>
        <v>0</v>
      </c>
      <c r="H21" s="258"/>
      <c r="I21" s="17">
        <f>'III Plan Rates'!$Z23*'V Consumer Factors'!$M$12</f>
        <v>0</v>
      </c>
      <c r="J21" s="17">
        <f>'III Plan Rates'!$Z23*'V Consumer Factors'!$M$13</f>
        <v>0</v>
      </c>
      <c r="K21" s="17">
        <f>'III Plan Rates'!$Z23*'V Consumer Factors'!$M$14</f>
        <v>0</v>
      </c>
      <c r="L21" s="17">
        <f>'III Plan Rates'!$Z23*'V Consumer Factors'!$M$15</f>
        <v>0</v>
      </c>
      <c r="M21" s="17">
        <f>'III Plan Rates'!$Z23*'V Consumer Factors'!$M$16</f>
        <v>0</v>
      </c>
      <c r="N21" s="17">
        <f>'III Plan Rates'!$Z23*'V Consumer Factors'!$M$17</f>
        <v>0</v>
      </c>
      <c r="O21" s="17">
        <f>'III Plan Rates'!$Z23*'V Consumer Factors'!$M$18</f>
        <v>0</v>
      </c>
      <c r="P21" s="17">
        <f>'III Plan Rates'!$Z23*'V Consumer Factors'!$M$19</f>
        <v>0</v>
      </c>
      <c r="Q21" s="17">
        <f>'III Plan Rates'!$Z23*'V Consumer Factors'!$M$20</f>
        <v>0</v>
      </c>
      <c r="R21" s="17">
        <f>IF('III Plan Rates'!$AP23&gt;0,SUMPRODUCT(I21:Q21,'III Plan Rates'!$AG23:$AO23)/'III Plan Rates'!$AP23,0)</f>
        <v>0</v>
      </c>
      <c r="S21" s="230"/>
      <c r="T21" s="17" t="e">
        <f>'III Plan Rates'!$AA23*'V Consumer Factors'!$N$12</f>
        <v>#DIV/0!</v>
      </c>
      <c r="U21" s="17" t="e">
        <f>'III Plan Rates'!$AA23*'V Consumer Factors'!$N$13</f>
        <v>#DIV/0!</v>
      </c>
      <c r="V21" s="17" t="e">
        <f>'III Plan Rates'!$AA23*'V Consumer Factors'!$N$14</f>
        <v>#DIV/0!</v>
      </c>
      <c r="W21" s="17" t="e">
        <f>'III Plan Rates'!$AA23*'V Consumer Factors'!$N$15</f>
        <v>#DIV/0!</v>
      </c>
      <c r="X21" s="17" t="e">
        <f>'III Plan Rates'!$AA23*'V Consumer Factors'!$N$16</f>
        <v>#DIV/0!</v>
      </c>
      <c r="Y21" s="17" t="e">
        <f>'III Plan Rates'!$AA23*'V Consumer Factors'!$N$17</f>
        <v>#DIV/0!</v>
      </c>
      <c r="Z21" s="17" t="e">
        <f>'III Plan Rates'!$AA23*'V Consumer Factors'!$N$18</f>
        <v>#DIV/0!</v>
      </c>
      <c r="AA21" s="17" t="e">
        <f>'III Plan Rates'!$AA23*'V Consumer Factors'!$N$19</f>
        <v>#DIV/0!</v>
      </c>
      <c r="AB21" s="17" t="e">
        <f>'III Plan Rates'!$AA23*'V Consumer Factors'!$N$20</f>
        <v>#DIV/0!</v>
      </c>
      <c r="AC21" s="17">
        <f>IF('III Plan Rates'!$AP23&gt;0,SUMPRODUCT(T21:AB21,'III Plan Rates'!$AG23:$AO23)/'III Plan Rates'!$AP23,0)</f>
        <v>0</v>
      </c>
      <c r="AE21" s="278">
        <f t="shared" si="1"/>
        <v>0</v>
      </c>
      <c r="AF21" s="278">
        <f t="shared" si="2"/>
        <v>0</v>
      </c>
      <c r="AG21" s="278">
        <f t="shared" si="3"/>
        <v>0</v>
      </c>
      <c r="AH21" s="278">
        <f t="shared" si="4"/>
        <v>0</v>
      </c>
      <c r="AI21" s="278">
        <f t="shared" si="5"/>
        <v>0</v>
      </c>
      <c r="AJ21" s="278">
        <f t="shared" si="6"/>
        <v>0</v>
      </c>
      <c r="AK21" s="278">
        <f t="shared" si="7"/>
        <v>0</v>
      </c>
      <c r="AL21" s="278">
        <f t="shared" si="8"/>
        <v>0</v>
      </c>
      <c r="AM21" s="278">
        <f t="shared" si="9"/>
        <v>0</v>
      </c>
      <c r="AN21" s="278">
        <f t="shared" si="10"/>
        <v>0</v>
      </c>
    </row>
    <row r="22" spans="1:40" x14ac:dyDescent="0.25">
      <c r="A22" s="8" t="s">
        <v>87</v>
      </c>
      <c r="B22" s="283">
        <f>'III Plan Rates'!B24</f>
        <v>0</v>
      </c>
      <c r="C22" s="281">
        <f>'III Plan Rates'!D24</f>
        <v>0</v>
      </c>
      <c r="D22" s="282">
        <f>'III Plan Rates'!E24</f>
        <v>0</v>
      </c>
      <c r="E22" s="283">
        <f>'III Plan Rates'!F24</f>
        <v>0</v>
      </c>
      <c r="F22" s="284">
        <f>'III Plan Rates'!G24</f>
        <v>0</v>
      </c>
      <c r="G22" s="284">
        <f>'III Plan Rates'!J24</f>
        <v>0</v>
      </c>
      <c r="H22" s="258"/>
      <c r="I22" s="17">
        <f>'III Plan Rates'!$Z24*'V Consumer Factors'!$M$12</f>
        <v>0</v>
      </c>
      <c r="J22" s="17">
        <f>'III Plan Rates'!$Z24*'V Consumer Factors'!$M$13</f>
        <v>0</v>
      </c>
      <c r="K22" s="17">
        <f>'III Plan Rates'!$Z24*'V Consumer Factors'!$M$14</f>
        <v>0</v>
      </c>
      <c r="L22" s="17">
        <f>'III Plan Rates'!$Z24*'V Consumer Factors'!$M$15</f>
        <v>0</v>
      </c>
      <c r="M22" s="17">
        <f>'III Plan Rates'!$Z24*'V Consumer Factors'!$M$16</f>
        <v>0</v>
      </c>
      <c r="N22" s="17">
        <f>'III Plan Rates'!$Z24*'V Consumer Factors'!$M$17</f>
        <v>0</v>
      </c>
      <c r="O22" s="17">
        <f>'III Plan Rates'!$Z24*'V Consumer Factors'!$M$18</f>
        <v>0</v>
      </c>
      <c r="P22" s="17">
        <f>'III Plan Rates'!$Z24*'V Consumer Factors'!$M$19</f>
        <v>0</v>
      </c>
      <c r="Q22" s="17">
        <f>'III Plan Rates'!$Z24*'V Consumer Factors'!$M$20</f>
        <v>0</v>
      </c>
      <c r="R22" s="17">
        <f>IF('III Plan Rates'!$AP24&gt;0,SUMPRODUCT(I22:Q22,'III Plan Rates'!$AG24:$AO24)/'III Plan Rates'!$AP24,0)</f>
        <v>0</v>
      </c>
      <c r="S22" s="230"/>
      <c r="T22" s="17" t="e">
        <f>'III Plan Rates'!$AA24*'V Consumer Factors'!$N$12</f>
        <v>#DIV/0!</v>
      </c>
      <c r="U22" s="17" t="e">
        <f>'III Plan Rates'!$AA24*'V Consumer Factors'!$N$13</f>
        <v>#DIV/0!</v>
      </c>
      <c r="V22" s="17" t="e">
        <f>'III Plan Rates'!$AA24*'V Consumer Factors'!$N$14</f>
        <v>#DIV/0!</v>
      </c>
      <c r="W22" s="17" t="e">
        <f>'III Plan Rates'!$AA24*'V Consumer Factors'!$N$15</f>
        <v>#DIV/0!</v>
      </c>
      <c r="X22" s="17" t="e">
        <f>'III Plan Rates'!$AA24*'V Consumer Factors'!$N$16</f>
        <v>#DIV/0!</v>
      </c>
      <c r="Y22" s="17" t="e">
        <f>'III Plan Rates'!$AA24*'V Consumer Factors'!$N$17</f>
        <v>#DIV/0!</v>
      </c>
      <c r="Z22" s="17" t="e">
        <f>'III Plan Rates'!$AA24*'V Consumer Factors'!$N$18</f>
        <v>#DIV/0!</v>
      </c>
      <c r="AA22" s="17" t="e">
        <f>'III Plan Rates'!$AA24*'V Consumer Factors'!$N$19</f>
        <v>#DIV/0!</v>
      </c>
      <c r="AB22" s="17" t="e">
        <f>'III Plan Rates'!$AA24*'V Consumer Factors'!$N$20</f>
        <v>#DIV/0!</v>
      </c>
      <c r="AC22" s="17">
        <f>IF('III Plan Rates'!$AP24&gt;0,SUMPRODUCT(T22:AB22,'III Plan Rates'!$AG24:$AO24)/'III Plan Rates'!$AP24,0)</f>
        <v>0</v>
      </c>
      <c r="AE22" s="278">
        <f t="shared" si="1"/>
        <v>0</v>
      </c>
      <c r="AF22" s="278">
        <f t="shared" si="2"/>
        <v>0</v>
      </c>
      <c r="AG22" s="278">
        <f t="shared" si="3"/>
        <v>0</v>
      </c>
      <c r="AH22" s="278">
        <f t="shared" si="4"/>
        <v>0</v>
      </c>
      <c r="AI22" s="278">
        <f t="shared" si="5"/>
        <v>0</v>
      </c>
      <c r="AJ22" s="278">
        <f t="shared" si="6"/>
        <v>0</v>
      </c>
      <c r="AK22" s="278">
        <f t="shared" si="7"/>
        <v>0</v>
      </c>
      <c r="AL22" s="278">
        <f t="shared" si="8"/>
        <v>0</v>
      </c>
      <c r="AM22" s="278">
        <f t="shared" si="9"/>
        <v>0</v>
      </c>
      <c r="AN22" s="278">
        <f t="shared" si="10"/>
        <v>0</v>
      </c>
    </row>
    <row r="23" spans="1:40" x14ac:dyDescent="0.25">
      <c r="A23" s="8" t="s">
        <v>88</v>
      </c>
      <c r="B23" s="283">
        <f>'III Plan Rates'!B25</f>
        <v>0</v>
      </c>
      <c r="C23" s="281">
        <f>'III Plan Rates'!D25</f>
        <v>0</v>
      </c>
      <c r="D23" s="282">
        <f>'III Plan Rates'!E25</f>
        <v>0</v>
      </c>
      <c r="E23" s="283">
        <f>'III Plan Rates'!F25</f>
        <v>0</v>
      </c>
      <c r="F23" s="284">
        <f>'III Plan Rates'!G25</f>
        <v>0</v>
      </c>
      <c r="G23" s="284">
        <f>'III Plan Rates'!J25</f>
        <v>0</v>
      </c>
      <c r="H23" s="258"/>
      <c r="I23" s="17">
        <f>'III Plan Rates'!$Z25*'V Consumer Factors'!$M$12</f>
        <v>0</v>
      </c>
      <c r="J23" s="17">
        <f>'III Plan Rates'!$Z25*'V Consumer Factors'!$M$13</f>
        <v>0</v>
      </c>
      <c r="K23" s="17">
        <f>'III Plan Rates'!$Z25*'V Consumer Factors'!$M$14</f>
        <v>0</v>
      </c>
      <c r="L23" s="17">
        <f>'III Plan Rates'!$Z25*'V Consumer Factors'!$M$15</f>
        <v>0</v>
      </c>
      <c r="M23" s="17">
        <f>'III Plan Rates'!$Z25*'V Consumer Factors'!$M$16</f>
        <v>0</v>
      </c>
      <c r="N23" s="17">
        <f>'III Plan Rates'!$Z25*'V Consumer Factors'!$M$17</f>
        <v>0</v>
      </c>
      <c r="O23" s="17">
        <f>'III Plan Rates'!$Z25*'V Consumer Factors'!$M$18</f>
        <v>0</v>
      </c>
      <c r="P23" s="17">
        <f>'III Plan Rates'!$Z25*'V Consumer Factors'!$M$19</f>
        <v>0</v>
      </c>
      <c r="Q23" s="17">
        <f>'III Plan Rates'!$Z25*'V Consumer Factors'!$M$20</f>
        <v>0</v>
      </c>
      <c r="R23" s="17">
        <f>IF('III Plan Rates'!$AP25&gt;0,SUMPRODUCT(I23:Q23,'III Plan Rates'!$AG25:$AO25)/'III Plan Rates'!$AP25,0)</f>
        <v>0</v>
      </c>
      <c r="S23" s="230"/>
      <c r="T23" s="17" t="e">
        <f>'III Plan Rates'!$AA25*'V Consumer Factors'!$N$12</f>
        <v>#DIV/0!</v>
      </c>
      <c r="U23" s="17" t="e">
        <f>'III Plan Rates'!$AA25*'V Consumer Factors'!$N$13</f>
        <v>#DIV/0!</v>
      </c>
      <c r="V23" s="17" t="e">
        <f>'III Plan Rates'!$AA25*'V Consumer Factors'!$N$14</f>
        <v>#DIV/0!</v>
      </c>
      <c r="W23" s="17" t="e">
        <f>'III Plan Rates'!$AA25*'V Consumer Factors'!$N$15</f>
        <v>#DIV/0!</v>
      </c>
      <c r="X23" s="17" t="e">
        <f>'III Plan Rates'!$AA25*'V Consumer Factors'!$N$16</f>
        <v>#DIV/0!</v>
      </c>
      <c r="Y23" s="17" t="e">
        <f>'III Plan Rates'!$AA25*'V Consumer Factors'!$N$17</f>
        <v>#DIV/0!</v>
      </c>
      <c r="Z23" s="17" t="e">
        <f>'III Plan Rates'!$AA25*'V Consumer Factors'!$N$18</f>
        <v>#DIV/0!</v>
      </c>
      <c r="AA23" s="17" t="e">
        <f>'III Plan Rates'!$AA25*'V Consumer Factors'!$N$19</f>
        <v>#DIV/0!</v>
      </c>
      <c r="AB23" s="17" t="e">
        <f>'III Plan Rates'!$AA25*'V Consumer Factors'!$N$20</f>
        <v>#DIV/0!</v>
      </c>
      <c r="AC23" s="17">
        <f>IF('III Plan Rates'!$AP25&gt;0,SUMPRODUCT(T23:AB23,'III Plan Rates'!$AG25:$AO25)/'III Plan Rates'!$AP25,0)</f>
        <v>0</v>
      </c>
      <c r="AE23" s="278">
        <f t="shared" si="1"/>
        <v>0</v>
      </c>
      <c r="AF23" s="278">
        <f t="shared" si="2"/>
        <v>0</v>
      </c>
      <c r="AG23" s="278">
        <f t="shared" si="3"/>
        <v>0</v>
      </c>
      <c r="AH23" s="278">
        <f t="shared" si="4"/>
        <v>0</v>
      </c>
      <c r="AI23" s="278">
        <f t="shared" si="5"/>
        <v>0</v>
      </c>
      <c r="AJ23" s="278">
        <f t="shared" si="6"/>
        <v>0</v>
      </c>
      <c r="AK23" s="278">
        <f t="shared" si="7"/>
        <v>0</v>
      </c>
      <c r="AL23" s="278">
        <f t="shared" si="8"/>
        <v>0</v>
      </c>
      <c r="AM23" s="278">
        <f t="shared" si="9"/>
        <v>0</v>
      </c>
      <c r="AN23" s="278">
        <f t="shared" si="10"/>
        <v>0</v>
      </c>
    </row>
    <row r="24" spans="1:40" x14ac:dyDescent="0.25">
      <c r="A24" s="8" t="s">
        <v>89</v>
      </c>
      <c r="B24" s="283">
        <f>'III Plan Rates'!B26</f>
        <v>0</v>
      </c>
      <c r="C24" s="281">
        <f>'III Plan Rates'!D26</f>
        <v>0</v>
      </c>
      <c r="D24" s="282">
        <f>'III Plan Rates'!E26</f>
        <v>0</v>
      </c>
      <c r="E24" s="283">
        <f>'III Plan Rates'!F26</f>
        <v>0</v>
      </c>
      <c r="F24" s="284">
        <f>'III Plan Rates'!G26</f>
        <v>0</v>
      </c>
      <c r="G24" s="284">
        <f>'III Plan Rates'!J26</f>
        <v>0</v>
      </c>
      <c r="H24" s="258"/>
      <c r="I24" s="17">
        <f>'III Plan Rates'!$Z26*'V Consumer Factors'!$M$12</f>
        <v>0</v>
      </c>
      <c r="J24" s="17">
        <f>'III Plan Rates'!$Z26*'V Consumer Factors'!$M$13</f>
        <v>0</v>
      </c>
      <c r="K24" s="17">
        <f>'III Plan Rates'!$Z26*'V Consumer Factors'!$M$14</f>
        <v>0</v>
      </c>
      <c r="L24" s="17">
        <f>'III Plan Rates'!$Z26*'V Consumer Factors'!$M$15</f>
        <v>0</v>
      </c>
      <c r="M24" s="17">
        <f>'III Plan Rates'!$Z26*'V Consumer Factors'!$M$16</f>
        <v>0</v>
      </c>
      <c r="N24" s="17">
        <f>'III Plan Rates'!$Z26*'V Consumer Factors'!$M$17</f>
        <v>0</v>
      </c>
      <c r="O24" s="17">
        <f>'III Plan Rates'!$Z26*'V Consumer Factors'!$M$18</f>
        <v>0</v>
      </c>
      <c r="P24" s="17">
        <f>'III Plan Rates'!$Z26*'V Consumer Factors'!$M$19</f>
        <v>0</v>
      </c>
      <c r="Q24" s="17">
        <f>'III Plan Rates'!$Z26*'V Consumer Factors'!$M$20</f>
        <v>0</v>
      </c>
      <c r="R24" s="17">
        <f>IF('III Plan Rates'!$AP26&gt;0,SUMPRODUCT(I24:Q24,'III Plan Rates'!$AG26:$AO26)/'III Plan Rates'!$AP26,0)</f>
        <v>0</v>
      </c>
      <c r="S24" s="230"/>
      <c r="T24" s="17" t="e">
        <f>'III Plan Rates'!$AA26*'V Consumer Factors'!$N$12</f>
        <v>#DIV/0!</v>
      </c>
      <c r="U24" s="17" t="e">
        <f>'III Plan Rates'!$AA26*'V Consumer Factors'!$N$13</f>
        <v>#DIV/0!</v>
      </c>
      <c r="V24" s="17" t="e">
        <f>'III Plan Rates'!$AA26*'V Consumer Factors'!$N$14</f>
        <v>#DIV/0!</v>
      </c>
      <c r="W24" s="17" t="e">
        <f>'III Plan Rates'!$AA26*'V Consumer Factors'!$N$15</f>
        <v>#DIV/0!</v>
      </c>
      <c r="X24" s="17" t="e">
        <f>'III Plan Rates'!$AA26*'V Consumer Factors'!$N$16</f>
        <v>#DIV/0!</v>
      </c>
      <c r="Y24" s="17" t="e">
        <f>'III Plan Rates'!$AA26*'V Consumer Factors'!$N$17</f>
        <v>#DIV/0!</v>
      </c>
      <c r="Z24" s="17" t="e">
        <f>'III Plan Rates'!$AA26*'V Consumer Factors'!$N$18</f>
        <v>#DIV/0!</v>
      </c>
      <c r="AA24" s="17" t="e">
        <f>'III Plan Rates'!$AA26*'V Consumer Factors'!$N$19</f>
        <v>#DIV/0!</v>
      </c>
      <c r="AB24" s="17" t="e">
        <f>'III Plan Rates'!$AA26*'V Consumer Factors'!$N$20</f>
        <v>#DIV/0!</v>
      </c>
      <c r="AC24" s="17">
        <f>IF('III Plan Rates'!$AP26&gt;0,SUMPRODUCT(T24:AB24,'III Plan Rates'!$AG26:$AO26)/'III Plan Rates'!$AP26,0)</f>
        <v>0</v>
      </c>
      <c r="AE24" s="278">
        <f t="shared" si="1"/>
        <v>0</v>
      </c>
      <c r="AF24" s="278">
        <f t="shared" si="2"/>
        <v>0</v>
      </c>
      <c r="AG24" s="278">
        <f t="shared" si="3"/>
        <v>0</v>
      </c>
      <c r="AH24" s="278">
        <f t="shared" si="4"/>
        <v>0</v>
      </c>
      <c r="AI24" s="278">
        <f t="shared" si="5"/>
        <v>0</v>
      </c>
      <c r="AJ24" s="278">
        <f t="shared" si="6"/>
        <v>0</v>
      </c>
      <c r="AK24" s="278">
        <f t="shared" si="7"/>
        <v>0</v>
      </c>
      <c r="AL24" s="278">
        <f t="shared" si="8"/>
        <v>0</v>
      </c>
      <c r="AM24" s="278">
        <f t="shared" si="9"/>
        <v>0</v>
      </c>
      <c r="AN24" s="278">
        <f t="shared" si="10"/>
        <v>0</v>
      </c>
    </row>
    <row r="25" spans="1:40" x14ac:dyDescent="0.25">
      <c r="A25" s="8" t="s">
        <v>90</v>
      </c>
      <c r="B25" s="283">
        <f>'III Plan Rates'!B27</f>
        <v>0</v>
      </c>
      <c r="C25" s="281">
        <f>'III Plan Rates'!D27</f>
        <v>0</v>
      </c>
      <c r="D25" s="282">
        <f>'III Plan Rates'!E27</f>
        <v>0</v>
      </c>
      <c r="E25" s="283">
        <f>'III Plan Rates'!F27</f>
        <v>0</v>
      </c>
      <c r="F25" s="284">
        <f>'III Plan Rates'!G27</f>
        <v>0</v>
      </c>
      <c r="G25" s="284">
        <f>'III Plan Rates'!J27</f>
        <v>0</v>
      </c>
      <c r="H25" s="258"/>
      <c r="I25" s="17">
        <f>'III Plan Rates'!$Z27*'V Consumer Factors'!$M$12</f>
        <v>0</v>
      </c>
      <c r="J25" s="17">
        <f>'III Plan Rates'!$Z27*'V Consumer Factors'!$M$13</f>
        <v>0</v>
      </c>
      <c r="K25" s="17">
        <f>'III Plan Rates'!$Z27*'V Consumer Factors'!$M$14</f>
        <v>0</v>
      </c>
      <c r="L25" s="17">
        <f>'III Plan Rates'!$Z27*'V Consumer Factors'!$M$15</f>
        <v>0</v>
      </c>
      <c r="M25" s="17">
        <f>'III Plan Rates'!$Z27*'V Consumer Factors'!$M$16</f>
        <v>0</v>
      </c>
      <c r="N25" s="17">
        <f>'III Plan Rates'!$Z27*'V Consumer Factors'!$M$17</f>
        <v>0</v>
      </c>
      <c r="O25" s="17">
        <f>'III Plan Rates'!$Z27*'V Consumer Factors'!$M$18</f>
        <v>0</v>
      </c>
      <c r="P25" s="17">
        <f>'III Plan Rates'!$Z27*'V Consumer Factors'!$M$19</f>
        <v>0</v>
      </c>
      <c r="Q25" s="17">
        <f>'III Plan Rates'!$Z27*'V Consumer Factors'!$M$20</f>
        <v>0</v>
      </c>
      <c r="R25" s="17">
        <f>IF('III Plan Rates'!$AP27&gt;0,SUMPRODUCT(I25:Q25,'III Plan Rates'!$AG27:$AO27)/'III Plan Rates'!$AP27,0)</f>
        <v>0</v>
      </c>
      <c r="S25" s="230"/>
      <c r="T25" s="17" t="e">
        <f>'III Plan Rates'!$AA27*'V Consumer Factors'!$N$12</f>
        <v>#DIV/0!</v>
      </c>
      <c r="U25" s="17" t="e">
        <f>'III Plan Rates'!$AA27*'V Consumer Factors'!$N$13</f>
        <v>#DIV/0!</v>
      </c>
      <c r="V25" s="17" t="e">
        <f>'III Plan Rates'!$AA27*'V Consumer Factors'!$N$14</f>
        <v>#DIV/0!</v>
      </c>
      <c r="W25" s="17" t="e">
        <f>'III Plan Rates'!$AA27*'V Consumer Factors'!$N$15</f>
        <v>#DIV/0!</v>
      </c>
      <c r="X25" s="17" t="e">
        <f>'III Plan Rates'!$AA27*'V Consumer Factors'!$N$16</f>
        <v>#DIV/0!</v>
      </c>
      <c r="Y25" s="17" t="e">
        <f>'III Plan Rates'!$AA27*'V Consumer Factors'!$N$17</f>
        <v>#DIV/0!</v>
      </c>
      <c r="Z25" s="17" t="e">
        <f>'III Plan Rates'!$AA27*'V Consumer Factors'!$N$18</f>
        <v>#DIV/0!</v>
      </c>
      <c r="AA25" s="17" t="e">
        <f>'III Plan Rates'!$AA27*'V Consumer Factors'!$N$19</f>
        <v>#DIV/0!</v>
      </c>
      <c r="AB25" s="17" t="e">
        <f>'III Plan Rates'!$AA27*'V Consumer Factors'!$N$20</f>
        <v>#DIV/0!</v>
      </c>
      <c r="AC25" s="17">
        <f>IF('III Plan Rates'!$AP27&gt;0,SUMPRODUCT(T25:AB25,'III Plan Rates'!$AG27:$AO27)/'III Plan Rates'!$AP27,0)</f>
        <v>0</v>
      </c>
      <c r="AE25" s="278">
        <f t="shared" si="1"/>
        <v>0</v>
      </c>
      <c r="AF25" s="278">
        <f t="shared" si="2"/>
        <v>0</v>
      </c>
      <c r="AG25" s="278">
        <f t="shared" si="3"/>
        <v>0</v>
      </c>
      <c r="AH25" s="278">
        <f t="shared" si="4"/>
        <v>0</v>
      </c>
      <c r="AI25" s="278">
        <f t="shared" si="5"/>
        <v>0</v>
      </c>
      <c r="AJ25" s="278">
        <f t="shared" si="6"/>
        <v>0</v>
      </c>
      <c r="AK25" s="278">
        <f t="shared" si="7"/>
        <v>0</v>
      </c>
      <c r="AL25" s="278">
        <f t="shared" si="8"/>
        <v>0</v>
      </c>
      <c r="AM25" s="278">
        <f t="shared" si="9"/>
        <v>0</v>
      </c>
      <c r="AN25" s="278">
        <f t="shared" si="10"/>
        <v>0</v>
      </c>
    </row>
    <row r="26" spans="1:40" x14ac:dyDescent="0.25">
      <c r="A26" s="8" t="s">
        <v>91</v>
      </c>
      <c r="B26" s="283">
        <f>'III Plan Rates'!B28</f>
        <v>0</v>
      </c>
      <c r="C26" s="281">
        <f>'III Plan Rates'!D28</f>
        <v>0</v>
      </c>
      <c r="D26" s="282">
        <f>'III Plan Rates'!E28</f>
        <v>0</v>
      </c>
      <c r="E26" s="283">
        <f>'III Plan Rates'!F28</f>
        <v>0</v>
      </c>
      <c r="F26" s="284">
        <f>'III Plan Rates'!G28</f>
        <v>0</v>
      </c>
      <c r="G26" s="284">
        <f>'III Plan Rates'!J28</f>
        <v>0</v>
      </c>
      <c r="H26" s="258"/>
      <c r="I26" s="17">
        <f>'III Plan Rates'!$Z28*'V Consumer Factors'!$M$12</f>
        <v>0</v>
      </c>
      <c r="J26" s="17">
        <f>'III Plan Rates'!$Z28*'V Consumer Factors'!$M$13</f>
        <v>0</v>
      </c>
      <c r="K26" s="17">
        <f>'III Plan Rates'!$Z28*'V Consumer Factors'!$M$14</f>
        <v>0</v>
      </c>
      <c r="L26" s="17">
        <f>'III Plan Rates'!$Z28*'V Consumer Factors'!$M$15</f>
        <v>0</v>
      </c>
      <c r="M26" s="17">
        <f>'III Plan Rates'!$Z28*'V Consumer Factors'!$M$16</f>
        <v>0</v>
      </c>
      <c r="N26" s="17">
        <f>'III Plan Rates'!$Z28*'V Consumer Factors'!$M$17</f>
        <v>0</v>
      </c>
      <c r="O26" s="17">
        <f>'III Plan Rates'!$Z28*'V Consumer Factors'!$M$18</f>
        <v>0</v>
      </c>
      <c r="P26" s="17">
        <f>'III Plan Rates'!$Z28*'V Consumer Factors'!$M$19</f>
        <v>0</v>
      </c>
      <c r="Q26" s="17">
        <f>'III Plan Rates'!$Z28*'V Consumer Factors'!$M$20</f>
        <v>0</v>
      </c>
      <c r="R26" s="17">
        <f>IF('III Plan Rates'!$AP28&gt;0,SUMPRODUCT(I26:Q26,'III Plan Rates'!$AG28:$AO28)/'III Plan Rates'!$AP28,0)</f>
        <v>0</v>
      </c>
      <c r="S26" s="230"/>
      <c r="T26" s="17" t="e">
        <f>'III Plan Rates'!$AA28*'V Consumer Factors'!$N$12</f>
        <v>#DIV/0!</v>
      </c>
      <c r="U26" s="17" t="e">
        <f>'III Plan Rates'!$AA28*'V Consumer Factors'!$N$13</f>
        <v>#DIV/0!</v>
      </c>
      <c r="V26" s="17" t="e">
        <f>'III Plan Rates'!$AA28*'V Consumer Factors'!$N$14</f>
        <v>#DIV/0!</v>
      </c>
      <c r="W26" s="17" t="e">
        <f>'III Plan Rates'!$AA28*'V Consumer Factors'!$N$15</f>
        <v>#DIV/0!</v>
      </c>
      <c r="X26" s="17" t="e">
        <f>'III Plan Rates'!$AA28*'V Consumer Factors'!$N$16</f>
        <v>#DIV/0!</v>
      </c>
      <c r="Y26" s="17" t="e">
        <f>'III Plan Rates'!$AA28*'V Consumer Factors'!$N$17</f>
        <v>#DIV/0!</v>
      </c>
      <c r="Z26" s="17" t="e">
        <f>'III Plan Rates'!$AA28*'V Consumer Factors'!$N$18</f>
        <v>#DIV/0!</v>
      </c>
      <c r="AA26" s="17" t="e">
        <f>'III Plan Rates'!$AA28*'V Consumer Factors'!$N$19</f>
        <v>#DIV/0!</v>
      </c>
      <c r="AB26" s="17" t="e">
        <f>'III Plan Rates'!$AA28*'V Consumer Factors'!$N$20</f>
        <v>#DIV/0!</v>
      </c>
      <c r="AC26" s="17">
        <f>IF('III Plan Rates'!$AP28&gt;0,SUMPRODUCT(T26:AB26,'III Plan Rates'!$AG28:$AO28)/'III Plan Rates'!$AP28,0)</f>
        <v>0</v>
      </c>
      <c r="AE26" s="278">
        <f t="shared" si="1"/>
        <v>0</v>
      </c>
      <c r="AF26" s="278">
        <f t="shared" si="2"/>
        <v>0</v>
      </c>
      <c r="AG26" s="278">
        <f t="shared" si="3"/>
        <v>0</v>
      </c>
      <c r="AH26" s="278">
        <f t="shared" si="4"/>
        <v>0</v>
      </c>
      <c r="AI26" s="278">
        <f t="shared" si="5"/>
        <v>0</v>
      </c>
      <c r="AJ26" s="278">
        <f t="shared" si="6"/>
        <v>0</v>
      </c>
      <c r="AK26" s="278">
        <f t="shared" si="7"/>
        <v>0</v>
      </c>
      <c r="AL26" s="278">
        <f t="shared" si="8"/>
        <v>0</v>
      </c>
      <c r="AM26" s="278">
        <f t="shared" si="9"/>
        <v>0</v>
      </c>
      <c r="AN26" s="278">
        <f t="shared" si="10"/>
        <v>0</v>
      </c>
    </row>
    <row r="27" spans="1:40" x14ac:dyDescent="0.25">
      <c r="A27" s="8" t="s">
        <v>92</v>
      </c>
      <c r="B27" s="283">
        <f>'III Plan Rates'!B29</f>
        <v>0</v>
      </c>
      <c r="C27" s="281">
        <f>'III Plan Rates'!D29</f>
        <v>0</v>
      </c>
      <c r="D27" s="282">
        <f>'III Plan Rates'!E29</f>
        <v>0</v>
      </c>
      <c r="E27" s="283">
        <f>'III Plan Rates'!F29</f>
        <v>0</v>
      </c>
      <c r="F27" s="284">
        <f>'III Plan Rates'!G29</f>
        <v>0</v>
      </c>
      <c r="G27" s="284">
        <f>'III Plan Rates'!J29</f>
        <v>0</v>
      </c>
      <c r="H27" s="258"/>
      <c r="I27" s="17">
        <f>'III Plan Rates'!$Z29*'V Consumer Factors'!$M$12</f>
        <v>0</v>
      </c>
      <c r="J27" s="17">
        <f>'III Plan Rates'!$Z29*'V Consumer Factors'!$M$13</f>
        <v>0</v>
      </c>
      <c r="K27" s="17">
        <f>'III Plan Rates'!$Z29*'V Consumer Factors'!$M$14</f>
        <v>0</v>
      </c>
      <c r="L27" s="17">
        <f>'III Plan Rates'!$Z29*'V Consumer Factors'!$M$15</f>
        <v>0</v>
      </c>
      <c r="M27" s="17">
        <f>'III Plan Rates'!$Z29*'V Consumer Factors'!$M$16</f>
        <v>0</v>
      </c>
      <c r="N27" s="17">
        <f>'III Plan Rates'!$Z29*'V Consumer Factors'!$M$17</f>
        <v>0</v>
      </c>
      <c r="O27" s="17">
        <f>'III Plan Rates'!$Z29*'V Consumer Factors'!$M$18</f>
        <v>0</v>
      </c>
      <c r="P27" s="17">
        <f>'III Plan Rates'!$Z29*'V Consumer Factors'!$M$19</f>
        <v>0</v>
      </c>
      <c r="Q27" s="17">
        <f>'III Plan Rates'!$Z29*'V Consumer Factors'!$M$20</f>
        <v>0</v>
      </c>
      <c r="R27" s="17">
        <f>IF('III Plan Rates'!$AP29&gt;0,SUMPRODUCT(I27:Q27,'III Plan Rates'!$AG29:$AO29)/'III Plan Rates'!$AP29,0)</f>
        <v>0</v>
      </c>
      <c r="S27" s="230"/>
      <c r="T27" s="17" t="e">
        <f>'III Plan Rates'!$AA29*'V Consumer Factors'!$N$12</f>
        <v>#DIV/0!</v>
      </c>
      <c r="U27" s="17" t="e">
        <f>'III Plan Rates'!$AA29*'V Consumer Factors'!$N$13</f>
        <v>#DIV/0!</v>
      </c>
      <c r="V27" s="17" t="e">
        <f>'III Plan Rates'!$AA29*'V Consumer Factors'!$N$14</f>
        <v>#DIV/0!</v>
      </c>
      <c r="W27" s="17" t="e">
        <f>'III Plan Rates'!$AA29*'V Consumer Factors'!$N$15</f>
        <v>#DIV/0!</v>
      </c>
      <c r="X27" s="17" t="e">
        <f>'III Plan Rates'!$AA29*'V Consumer Factors'!$N$16</f>
        <v>#DIV/0!</v>
      </c>
      <c r="Y27" s="17" t="e">
        <f>'III Plan Rates'!$AA29*'V Consumer Factors'!$N$17</f>
        <v>#DIV/0!</v>
      </c>
      <c r="Z27" s="17" t="e">
        <f>'III Plan Rates'!$AA29*'V Consumer Factors'!$N$18</f>
        <v>#DIV/0!</v>
      </c>
      <c r="AA27" s="17" t="e">
        <f>'III Plan Rates'!$AA29*'V Consumer Factors'!$N$19</f>
        <v>#DIV/0!</v>
      </c>
      <c r="AB27" s="17" t="e">
        <f>'III Plan Rates'!$AA29*'V Consumer Factors'!$N$20</f>
        <v>#DIV/0!</v>
      </c>
      <c r="AC27" s="17">
        <f>IF('III Plan Rates'!$AP29&gt;0,SUMPRODUCT(T27:AB27,'III Plan Rates'!$AG29:$AO29)/'III Plan Rates'!$AP29,0)</f>
        <v>0</v>
      </c>
      <c r="AE27" s="278">
        <f t="shared" si="1"/>
        <v>0</v>
      </c>
      <c r="AF27" s="278">
        <f t="shared" si="2"/>
        <v>0</v>
      </c>
      <c r="AG27" s="278">
        <f t="shared" si="3"/>
        <v>0</v>
      </c>
      <c r="AH27" s="278">
        <f t="shared" si="4"/>
        <v>0</v>
      </c>
      <c r="AI27" s="278">
        <f t="shared" si="5"/>
        <v>0</v>
      </c>
      <c r="AJ27" s="278">
        <f t="shared" si="6"/>
        <v>0</v>
      </c>
      <c r="AK27" s="278">
        <f t="shared" si="7"/>
        <v>0</v>
      </c>
      <c r="AL27" s="278">
        <f t="shared" si="8"/>
        <v>0</v>
      </c>
      <c r="AM27" s="278">
        <f t="shared" si="9"/>
        <v>0</v>
      </c>
      <c r="AN27" s="278">
        <f t="shared" si="10"/>
        <v>0</v>
      </c>
    </row>
    <row r="28" spans="1:40" x14ac:dyDescent="0.25">
      <c r="A28" s="8" t="s">
        <v>93</v>
      </c>
      <c r="B28" s="283">
        <f>'III Plan Rates'!B30</f>
        <v>0</v>
      </c>
      <c r="C28" s="281">
        <f>'III Plan Rates'!D30</f>
        <v>0</v>
      </c>
      <c r="D28" s="282">
        <f>'III Plan Rates'!E30</f>
        <v>0</v>
      </c>
      <c r="E28" s="283">
        <f>'III Plan Rates'!F30</f>
        <v>0</v>
      </c>
      <c r="F28" s="284">
        <f>'III Plan Rates'!G30</f>
        <v>0</v>
      </c>
      <c r="G28" s="284">
        <f>'III Plan Rates'!J30</f>
        <v>0</v>
      </c>
      <c r="H28" s="258"/>
      <c r="I28" s="17">
        <f>'III Plan Rates'!$Z30*'V Consumer Factors'!$M$12</f>
        <v>0</v>
      </c>
      <c r="J28" s="17">
        <f>'III Plan Rates'!$Z30*'V Consumer Factors'!$M$13</f>
        <v>0</v>
      </c>
      <c r="K28" s="17">
        <f>'III Plan Rates'!$Z30*'V Consumer Factors'!$M$14</f>
        <v>0</v>
      </c>
      <c r="L28" s="17">
        <f>'III Plan Rates'!$Z30*'V Consumer Factors'!$M$15</f>
        <v>0</v>
      </c>
      <c r="M28" s="17">
        <f>'III Plan Rates'!$Z30*'V Consumer Factors'!$M$16</f>
        <v>0</v>
      </c>
      <c r="N28" s="17">
        <f>'III Plan Rates'!$Z30*'V Consumer Factors'!$M$17</f>
        <v>0</v>
      </c>
      <c r="O28" s="17">
        <f>'III Plan Rates'!$Z30*'V Consumer Factors'!$M$18</f>
        <v>0</v>
      </c>
      <c r="P28" s="17">
        <f>'III Plan Rates'!$Z30*'V Consumer Factors'!$M$19</f>
        <v>0</v>
      </c>
      <c r="Q28" s="17">
        <f>'III Plan Rates'!$Z30*'V Consumer Factors'!$M$20</f>
        <v>0</v>
      </c>
      <c r="R28" s="17">
        <f>IF('III Plan Rates'!$AP30&gt;0,SUMPRODUCT(I28:Q28,'III Plan Rates'!$AG30:$AO30)/'III Plan Rates'!$AP30,0)</f>
        <v>0</v>
      </c>
      <c r="S28" s="230"/>
      <c r="T28" s="17" t="e">
        <f>'III Plan Rates'!$AA30*'V Consumer Factors'!$N$12</f>
        <v>#DIV/0!</v>
      </c>
      <c r="U28" s="17" t="e">
        <f>'III Plan Rates'!$AA30*'V Consumer Factors'!$N$13</f>
        <v>#DIV/0!</v>
      </c>
      <c r="V28" s="17" t="e">
        <f>'III Plan Rates'!$AA30*'V Consumer Factors'!$N$14</f>
        <v>#DIV/0!</v>
      </c>
      <c r="W28" s="17" t="e">
        <f>'III Plan Rates'!$AA30*'V Consumer Factors'!$N$15</f>
        <v>#DIV/0!</v>
      </c>
      <c r="X28" s="17" t="e">
        <f>'III Plan Rates'!$AA30*'V Consumer Factors'!$N$16</f>
        <v>#DIV/0!</v>
      </c>
      <c r="Y28" s="17" t="e">
        <f>'III Plan Rates'!$AA30*'V Consumer Factors'!$N$17</f>
        <v>#DIV/0!</v>
      </c>
      <c r="Z28" s="17" t="e">
        <f>'III Plan Rates'!$AA30*'V Consumer Factors'!$N$18</f>
        <v>#DIV/0!</v>
      </c>
      <c r="AA28" s="17" t="e">
        <f>'III Plan Rates'!$AA30*'V Consumer Factors'!$N$19</f>
        <v>#DIV/0!</v>
      </c>
      <c r="AB28" s="17" t="e">
        <f>'III Plan Rates'!$AA30*'V Consumer Factors'!$N$20</f>
        <v>#DIV/0!</v>
      </c>
      <c r="AC28" s="17">
        <f>IF('III Plan Rates'!$AP30&gt;0,SUMPRODUCT(T28:AB28,'III Plan Rates'!$AG30:$AO30)/'III Plan Rates'!$AP30,0)</f>
        <v>0</v>
      </c>
      <c r="AE28" s="278">
        <f t="shared" si="1"/>
        <v>0</v>
      </c>
      <c r="AF28" s="278">
        <f t="shared" si="2"/>
        <v>0</v>
      </c>
      <c r="AG28" s="278">
        <f t="shared" si="3"/>
        <v>0</v>
      </c>
      <c r="AH28" s="278">
        <f t="shared" si="4"/>
        <v>0</v>
      </c>
      <c r="AI28" s="278">
        <f t="shared" si="5"/>
        <v>0</v>
      </c>
      <c r="AJ28" s="278">
        <f t="shared" si="6"/>
        <v>0</v>
      </c>
      <c r="AK28" s="278">
        <f t="shared" si="7"/>
        <v>0</v>
      </c>
      <c r="AL28" s="278">
        <f t="shared" si="8"/>
        <v>0</v>
      </c>
      <c r="AM28" s="278">
        <f t="shared" si="9"/>
        <v>0</v>
      </c>
      <c r="AN28" s="278">
        <f t="shared" si="10"/>
        <v>0</v>
      </c>
    </row>
    <row r="29" spans="1:40" x14ac:dyDescent="0.25">
      <c r="A29" s="8" t="s">
        <v>94</v>
      </c>
      <c r="B29" s="283">
        <f>'III Plan Rates'!B31</f>
        <v>0</v>
      </c>
      <c r="C29" s="281">
        <f>'III Plan Rates'!D31</f>
        <v>0</v>
      </c>
      <c r="D29" s="282">
        <f>'III Plan Rates'!E31</f>
        <v>0</v>
      </c>
      <c r="E29" s="283">
        <f>'III Plan Rates'!F31</f>
        <v>0</v>
      </c>
      <c r="F29" s="284">
        <f>'III Plan Rates'!G31</f>
        <v>0</v>
      </c>
      <c r="G29" s="284">
        <f>'III Plan Rates'!J31</f>
        <v>0</v>
      </c>
      <c r="H29" s="258"/>
      <c r="I29" s="17">
        <f>'III Plan Rates'!$Z31*'V Consumer Factors'!$M$12</f>
        <v>0</v>
      </c>
      <c r="J29" s="17">
        <f>'III Plan Rates'!$Z31*'V Consumer Factors'!$M$13</f>
        <v>0</v>
      </c>
      <c r="K29" s="17">
        <f>'III Plan Rates'!$Z31*'V Consumer Factors'!$M$14</f>
        <v>0</v>
      </c>
      <c r="L29" s="17">
        <f>'III Plan Rates'!$Z31*'V Consumer Factors'!$M$15</f>
        <v>0</v>
      </c>
      <c r="M29" s="17">
        <f>'III Plan Rates'!$Z31*'V Consumer Factors'!$M$16</f>
        <v>0</v>
      </c>
      <c r="N29" s="17">
        <f>'III Plan Rates'!$Z31*'V Consumer Factors'!$M$17</f>
        <v>0</v>
      </c>
      <c r="O29" s="17">
        <f>'III Plan Rates'!$Z31*'V Consumer Factors'!$M$18</f>
        <v>0</v>
      </c>
      <c r="P29" s="17">
        <f>'III Plan Rates'!$Z31*'V Consumer Factors'!$M$19</f>
        <v>0</v>
      </c>
      <c r="Q29" s="17">
        <f>'III Plan Rates'!$Z31*'V Consumer Factors'!$M$20</f>
        <v>0</v>
      </c>
      <c r="R29" s="17">
        <f>IF('III Plan Rates'!$AP31&gt;0,SUMPRODUCT(I29:Q29,'III Plan Rates'!$AG31:$AO31)/'III Plan Rates'!$AP31,0)</f>
        <v>0</v>
      </c>
      <c r="S29" s="230"/>
      <c r="T29" s="17" t="e">
        <f>'III Plan Rates'!$AA31*'V Consumer Factors'!$N$12</f>
        <v>#DIV/0!</v>
      </c>
      <c r="U29" s="17" t="e">
        <f>'III Plan Rates'!$AA31*'V Consumer Factors'!$N$13</f>
        <v>#DIV/0!</v>
      </c>
      <c r="V29" s="17" t="e">
        <f>'III Plan Rates'!$AA31*'V Consumer Factors'!$N$14</f>
        <v>#DIV/0!</v>
      </c>
      <c r="W29" s="17" t="e">
        <f>'III Plan Rates'!$AA31*'V Consumer Factors'!$N$15</f>
        <v>#DIV/0!</v>
      </c>
      <c r="X29" s="17" t="e">
        <f>'III Plan Rates'!$AA31*'V Consumer Factors'!$N$16</f>
        <v>#DIV/0!</v>
      </c>
      <c r="Y29" s="17" t="e">
        <f>'III Plan Rates'!$AA31*'V Consumer Factors'!$N$17</f>
        <v>#DIV/0!</v>
      </c>
      <c r="Z29" s="17" t="e">
        <f>'III Plan Rates'!$AA31*'V Consumer Factors'!$N$18</f>
        <v>#DIV/0!</v>
      </c>
      <c r="AA29" s="17" t="e">
        <f>'III Plan Rates'!$AA31*'V Consumer Factors'!$N$19</f>
        <v>#DIV/0!</v>
      </c>
      <c r="AB29" s="17" t="e">
        <f>'III Plan Rates'!$AA31*'V Consumer Factors'!$N$20</f>
        <v>#DIV/0!</v>
      </c>
      <c r="AC29" s="17">
        <f>IF('III Plan Rates'!$AP31&gt;0,SUMPRODUCT(T29:AB29,'III Plan Rates'!$AG31:$AO31)/'III Plan Rates'!$AP31,0)</f>
        <v>0</v>
      </c>
      <c r="AE29" s="278">
        <f t="shared" si="1"/>
        <v>0</v>
      </c>
      <c r="AF29" s="278">
        <f t="shared" si="2"/>
        <v>0</v>
      </c>
      <c r="AG29" s="278">
        <f t="shared" si="3"/>
        <v>0</v>
      </c>
      <c r="AH29" s="278">
        <f t="shared" si="4"/>
        <v>0</v>
      </c>
      <c r="AI29" s="278">
        <f t="shared" si="5"/>
        <v>0</v>
      </c>
      <c r="AJ29" s="278">
        <f t="shared" si="6"/>
        <v>0</v>
      </c>
      <c r="AK29" s="278">
        <f t="shared" si="7"/>
        <v>0</v>
      </c>
      <c r="AL29" s="278">
        <f t="shared" si="8"/>
        <v>0</v>
      </c>
      <c r="AM29" s="278">
        <f t="shared" si="9"/>
        <v>0</v>
      </c>
      <c r="AN29" s="278">
        <f t="shared" si="10"/>
        <v>0</v>
      </c>
    </row>
    <row r="30" spans="1:40" x14ac:dyDescent="0.25">
      <c r="A30" s="8" t="s">
        <v>95</v>
      </c>
      <c r="B30" s="283">
        <f>'III Plan Rates'!B32</f>
        <v>0</v>
      </c>
      <c r="C30" s="281">
        <f>'III Plan Rates'!D32</f>
        <v>0</v>
      </c>
      <c r="D30" s="282">
        <f>'III Plan Rates'!E32</f>
        <v>0</v>
      </c>
      <c r="E30" s="283">
        <f>'III Plan Rates'!F32</f>
        <v>0</v>
      </c>
      <c r="F30" s="284">
        <f>'III Plan Rates'!G32</f>
        <v>0</v>
      </c>
      <c r="G30" s="284">
        <f>'III Plan Rates'!J32</f>
        <v>0</v>
      </c>
      <c r="H30" s="258"/>
      <c r="I30" s="17">
        <f>'III Plan Rates'!$Z32*'V Consumer Factors'!$M$12</f>
        <v>0</v>
      </c>
      <c r="J30" s="17">
        <f>'III Plan Rates'!$Z32*'V Consumer Factors'!$M$13</f>
        <v>0</v>
      </c>
      <c r="K30" s="17">
        <f>'III Plan Rates'!$Z32*'V Consumer Factors'!$M$14</f>
        <v>0</v>
      </c>
      <c r="L30" s="17">
        <f>'III Plan Rates'!$Z32*'V Consumer Factors'!$M$15</f>
        <v>0</v>
      </c>
      <c r="M30" s="17">
        <f>'III Plan Rates'!$Z32*'V Consumer Factors'!$M$16</f>
        <v>0</v>
      </c>
      <c r="N30" s="17">
        <f>'III Plan Rates'!$Z32*'V Consumer Factors'!$M$17</f>
        <v>0</v>
      </c>
      <c r="O30" s="17">
        <f>'III Plan Rates'!$Z32*'V Consumer Factors'!$M$18</f>
        <v>0</v>
      </c>
      <c r="P30" s="17">
        <f>'III Plan Rates'!$Z32*'V Consumer Factors'!$M$19</f>
        <v>0</v>
      </c>
      <c r="Q30" s="17">
        <f>'III Plan Rates'!$Z32*'V Consumer Factors'!$M$20</f>
        <v>0</v>
      </c>
      <c r="R30" s="17">
        <f>IF('III Plan Rates'!$AP32&gt;0,SUMPRODUCT(I30:Q30,'III Plan Rates'!$AG32:$AO32)/'III Plan Rates'!$AP32,0)</f>
        <v>0</v>
      </c>
      <c r="S30" s="230"/>
      <c r="T30" s="17" t="e">
        <f>'III Plan Rates'!$AA32*'V Consumer Factors'!$N$12</f>
        <v>#DIV/0!</v>
      </c>
      <c r="U30" s="17" t="e">
        <f>'III Plan Rates'!$AA32*'V Consumer Factors'!$N$13</f>
        <v>#DIV/0!</v>
      </c>
      <c r="V30" s="17" t="e">
        <f>'III Plan Rates'!$AA32*'V Consumer Factors'!$N$14</f>
        <v>#DIV/0!</v>
      </c>
      <c r="W30" s="17" t="e">
        <f>'III Plan Rates'!$AA32*'V Consumer Factors'!$N$15</f>
        <v>#DIV/0!</v>
      </c>
      <c r="X30" s="17" t="e">
        <f>'III Plan Rates'!$AA32*'V Consumer Factors'!$N$16</f>
        <v>#DIV/0!</v>
      </c>
      <c r="Y30" s="17" t="e">
        <f>'III Plan Rates'!$AA32*'V Consumer Factors'!$N$17</f>
        <v>#DIV/0!</v>
      </c>
      <c r="Z30" s="17" t="e">
        <f>'III Plan Rates'!$AA32*'V Consumer Factors'!$N$18</f>
        <v>#DIV/0!</v>
      </c>
      <c r="AA30" s="17" t="e">
        <f>'III Plan Rates'!$AA32*'V Consumer Factors'!$N$19</f>
        <v>#DIV/0!</v>
      </c>
      <c r="AB30" s="17" t="e">
        <f>'III Plan Rates'!$AA32*'V Consumer Factors'!$N$20</f>
        <v>#DIV/0!</v>
      </c>
      <c r="AC30" s="17">
        <f>IF('III Plan Rates'!$AP32&gt;0,SUMPRODUCT(T30:AB30,'III Plan Rates'!$AG32:$AO32)/'III Plan Rates'!$AP32,0)</f>
        <v>0</v>
      </c>
      <c r="AE30" s="278">
        <f t="shared" si="1"/>
        <v>0</v>
      </c>
      <c r="AF30" s="278">
        <f t="shared" si="2"/>
        <v>0</v>
      </c>
      <c r="AG30" s="278">
        <f t="shared" si="3"/>
        <v>0</v>
      </c>
      <c r="AH30" s="278">
        <f t="shared" si="4"/>
        <v>0</v>
      </c>
      <c r="AI30" s="278">
        <f t="shared" si="5"/>
        <v>0</v>
      </c>
      <c r="AJ30" s="278">
        <f t="shared" si="6"/>
        <v>0</v>
      </c>
      <c r="AK30" s="278">
        <f t="shared" si="7"/>
        <v>0</v>
      </c>
      <c r="AL30" s="278">
        <f t="shared" si="8"/>
        <v>0</v>
      </c>
      <c r="AM30" s="278">
        <f t="shared" si="9"/>
        <v>0</v>
      </c>
      <c r="AN30" s="278">
        <f t="shared" si="10"/>
        <v>0</v>
      </c>
    </row>
    <row r="31" spans="1:40" x14ac:dyDescent="0.25">
      <c r="A31" s="8" t="s">
        <v>96</v>
      </c>
      <c r="B31" s="283">
        <f>'III Plan Rates'!B33</f>
        <v>0</v>
      </c>
      <c r="C31" s="281">
        <f>'III Plan Rates'!D33</f>
        <v>0</v>
      </c>
      <c r="D31" s="282">
        <f>'III Plan Rates'!E33</f>
        <v>0</v>
      </c>
      <c r="E31" s="283">
        <f>'III Plan Rates'!F33</f>
        <v>0</v>
      </c>
      <c r="F31" s="284">
        <f>'III Plan Rates'!G33</f>
        <v>0</v>
      </c>
      <c r="G31" s="284">
        <f>'III Plan Rates'!J33</f>
        <v>0</v>
      </c>
      <c r="H31" s="258"/>
      <c r="I31" s="17">
        <f>'III Plan Rates'!$Z33*'V Consumer Factors'!$M$12</f>
        <v>0</v>
      </c>
      <c r="J31" s="17">
        <f>'III Plan Rates'!$Z33*'V Consumer Factors'!$M$13</f>
        <v>0</v>
      </c>
      <c r="K31" s="17">
        <f>'III Plan Rates'!$Z33*'V Consumer Factors'!$M$14</f>
        <v>0</v>
      </c>
      <c r="L31" s="17">
        <f>'III Plan Rates'!$Z33*'V Consumer Factors'!$M$15</f>
        <v>0</v>
      </c>
      <c r="M31" s="17">
        <f>'III Plan Rates'!$Z33*'V Consumer Factors'!$M$16</f>
        <v>0</v>
      </c>
      <c r="N31" s="17">
        <f>'III Plan Rates'!$Z33*'V Consumer Factors'!$M$17</f>
        <v>0</v>
      </c>
      <c r="O31" s="17">
        <f>'III Plan Rates'!$Z33*'V Consumer Factors'!$M$18</f>
        <v>0</v>
      </c>
      <c r="P31" s="17">
        <f>'III Plan Rates'!$Z33*'V Consumer Factors'!$M$19</f>
        <v>0</v>
      </c>
      <c r="Q31" s="17">
        <f>'III Plan Rates'!$Z33*'V Consumer Factors'!$M$20</f>
        <v>0</v>
      </c>
      <c r="R31" s="17">
        <f>IF('III Plan Rates'!$AP33&gt;0,SUMPRODUCT(I31:Q31,'III Plan Rates'!$AG33:$AO33)/'III Plan Rates'!$AP33,0)</f>
        <v>0</v>
      </c>
      <c r="S31" s="230"/>
      <c r="T31" s="17" t="e">
        <f>'III Plan Rates'!$AA33*'V Consumer Factors'!$N$12</f>
        <v>#DIV/0!</v>
      </c>
      <c r="U31" s="17" t="e">
        <f>'III Plan Rates'!$AA33*'V Consumer Factors'!$N$13</f>
        <v>#DIV/0!</v>
      </c>
      <c r="V31" s="17" t="e">
        <f>'III Plan Rates'!$AA33*'V Consumer Factors'!$N$14</f>
        <v>#DIV/0!</v>
      </c>
      <c r="W31" s="17" t="e">
        <f>'III Plan Rates'!$AA33*'V Consumer Factors'!$N$15</f>
        <v>#DIV/0!</v>
      </c>
      <c r="X31" s="17" t="e">
        <f>'III Plan Rates'!$AA33*'V Consumer Factors'!$N$16</f>
        <v>#DIV/0!</v>
      </c>
      <c r="Y31" s="17" t="e">
        <f>'III Plan Rates'!$AA33*'V Consumer Factors'!$N$17</f>
        <v>#DIV/0!</v>
      </c>
      <c r="Z31" s="17" t="e">
        <f>'III Plan Rates'!$AA33*'V Consumer Factors'!$N$18</f>
        <v>#DIV/0!</v>
      </c>
      <c r="AA31" s="17" t="e">
        <f>'III Plan Rates'!$AA33*'V Consumer Factors'!$N$19</f>
        <v>#DIV/0!</v>
      </c>
      <c r="AB31" s="17" t="e">
        <f>'III Plan Rates'!$AA33*'V Consumer Factors'!$N$20</f>
        <v>#DIV/0!</v>
      </c>
      <c r="AC31" s="17">
        <f>IF('III Plan Rates'!$AP33&gt;0,SUMPRODUCT(T31:AB31,'III Plan Rates'!$AG33:$AO33)/'III Plan Rates'!$AP33,0)</f>
        <v>0</v>
      </c>
      <c r="AE31" s="278">
        <f t="shared" si="1"/>
        <v>0</v>
      </c>
      <c r="AF31" s="278">
        <f t="shared" si="2"/>
        <v>0</v>
      </c>
      <c r="AG31" s="278">
        <f t="shared" si="3"/>
        <v>0</v>
      </c>
      <c r="AH31" s="278">
        <f t="shared" si="4"/>
        <v>0</v>
      </c>
      <c r="AI31" s="278">
        <f t="shared" si="5"/>
        <v>0</v>
      </c>
      <c r="AJ31" s="278">
        <f t="shared" si="6"/>
        <v>0</v>
      </c>
      <c r="AK31" s="278">
        <f t="shared" si="7"/>
        <v>0</v>
      </c>
      <c r="AL31" s="278">
        <f t="shared" si="8"/>
        <v>0</v>
      </c>
      <c r="AM31" s="278">
        <f t="shared" si="9"/>
        <v>0</v>
      </c>
      <c r="AN31" s="278">
        <f t="shared" si="10"/>
        <v>0</v>
      </c>
    </row>
    <row r="32" spans="1:40" x14ac:dyDescent="0.25">
      <c r="A32" s="8" t="s">
        <v>97</v>
      </c>
      <c r="B32" s="283">
        <f>'III Plan Rates'!B34</f>
        <v>0</v>
      </c>
      <c r="C32" s="281">
        <f>'III Plan Rates'!D34</f>
        <v>0</v>
      </c>
      <c r="D32" s="282">
        <f>'III Plan Rates'!E34</f>
        <v>0</v>
      </c>
      <c r="E32" s="283">
        <f>'III Plan Rates'!F34</f>
        <v>0</v>
      </c>
      <c r="F32" s="284">
        <f>'III Plan Rates'!G34</f>
        <v>0</v>
      </c>
      <c r="G32" s="284">
        <f>'III Plan Rates'!J34</f>
        <v>0</v>
      </c>
      <c r="H32" s="258"/>
      <c r="I32" s="17">
        <f>'III Plan Rates'!$Z34*'V Consumer Factors'!$M$12</f>
        <v>0</v>
      </c>
      <c r="J32" s="17">
        <f>'III Plan Rates'!$Z34*'V Consumer Factors'!$M$13</f>
        <v>0</v>
      </c>
      <c r="K32" s="17">
        <f>'III Plan Rates'!$Z34*'V Consumer Factors'!$M$14</f>
        <v>0</v>
      </c>
      <c r="L32" s="17">
        <f>'III Plan Rates'!$Z34*'V Consumer Factors'!$M$15</f>
        <v>0</v>
      </c>
      <c r="M32" s="17">
        <f>'III Plan Rates'!$Z34*'V Consumer Factors'!$M$16</f>
        <v>0</v>
      </c>
      <c r="N32" s="17">
        <f>'III Plan Rates'!$Z34*'V Consumer Factors'!$M$17</f>
        <v>0</v>
      </c>
      <c r="O32" s="17">
        <f>'III Plan Rates'!$Z34*'V Consumer Factors'!$M$18</f>
        <v>0</v>
      </c>
      <c r="P32" s="17">
        <f>'III Plan Rates'!$Z34*'V Consumer Factors'!$M$19</f>
        <v>0</v>
      </c>
      <c r="Q32" s="17">
        <f>'III Plan Rates'!$Z34*'V Consumer Factors'!$M$20</f>
        <v>0</v>
      </c>
      <c r="R32" s="17">
        <f>IF('III Plan Rates'!$AP34&gt;0,SUMPRODUCT(I32:Q32,'III Plan Rates'!$AG34:$AO34)/'III Plan Rates'!$AP34,0)</f>
        <v>0</v>
      </c>
      <c r="S32" s="230"/>
      <c r="T32" s="17" t="e">
        <f>'III Plan Rates'!$AA34*'V Consumer Factors'!$N$12</f>
        <v>#DIV/0!</v>
      </c>
      <c r="U32" s="17" t="e">
        <f>'III Plan Rates'!$AA34*'V Consumer Factors'!$N$13</f>
        <v>#DIV/0!</v>
      </c>
      <c r="V32" s="17" t="e">
        <f>'III Plan Rates'!$AA34*'V Consumer Factors'!$N$14</f>
        <v>#DIV/0!</v>
      </c>
      <c r="W32" s="17" t="e">
        <f>'III Plan Rates'!$AA34*'V Consumer Factors'!$N$15</f>
        <v>#DIV/0!</v>
      </c>
      <c r="X32" s="17" t="e">
        <f>'III Plan Rates'!$AA34*'V Consumer Factors'!$N$16</f>
        <v>#DIV/0!</v>
      </c>
      <c r="Y32" s="17" t="e">
        <f>'III Plan Rates'!$AA34*'V Consumer Factors'!$N$17</f>
        <v>#DIV/0!</v>
      </c>
      <c r="Z32" s="17" t="e">
        <f>'III Plan Rates'!$AA34*'V Consumer Factors'!$N$18</f>
        <v>#DIV/0!</v>
      </c>
      <c r="AA32" s="17" t="e">
        <f>'III Plan Rates'!$AA34*'V Consumer Factors'!$N$19</f>
        <v>#DIV/0!</v>
      </c>
      <c r="AB32" s="17" t="e">
        <f>'III Plan Rates'!$AA34*'V Consumer Factors'!$N$20</f>
        <v>#DIV/0!</v>
      </c>
      <c r="AC32" s="17">
        <f>IF('III Plan Rates'!$AP34&gt;0,SUMPRODUCT(T32:AB32,'III Plan Rates'!$AG34:$AO34)/'III Plan Rates'!$AP34,0)</f>
        <v>0</v>
      </c>
      <c r="AE32" s="278">
        <f t="shared" si="1"/>
        <v>0</v>
      </c>
      <c r="AF32" s="278">
        <f t="shared" si="2"/>
        <v>0</v>
      </c>
      <c r="AG32" s="278">
        <f t="shared" si="3"/>
        <v>0</v>
      </c>
      <c r="AH32" s="278">
        <f t="shared" si="4"/>
        <v>0</v>
      </c>
      <c r="AI32" s="278">
        <f t="shared" si="5"/>
        <v>0</v>
      </c>
      <c r="AJ32" s="278">
        <f t="shared" si="6"/>
        <v>0</v>
      </c>
      <c r="AK32" s="278">
        <f t="shared" si="7"/>
        <v>0</v>
      </c>
      <c r="AL32" s="278">
        <f t="shared" si="8"/>
        <v>0</v>
      </c>
      <c r="AM32" s="278">
        <f t="shared" si="9"/>
        <v>0</v>
      </c>
      <c r="AN32" s="278">
        <f t="shared" si="10"/>
        <v>0</v>
      </c>
    </row>
    <row r="33" spans="1:40" x14ac:dyDescent="0.25">
      <c r="A33" s="8" t="s">
        <v>98</v>
      </c>
      <c r="B33" s="283">
        <f>'III Plan Rates'!B35</f>
        <v>0</v>
      </c>
      <c r="C33" s="281">
        <f>'III Plan Rates'!D35</f>
        <v>0</v>
      </c>
      <c r="D33" s="282">
        <f>'III Plan Rates'!E35</f>
        <v>0</v>
      </c>
      <c r="E33" s="283">
        <f>'III Plan Rates'!F35</f>
        <v>0</v>
      </c>
      <c r="F33" s="284">
        <f>'III Plan Rates'!G35</f>
        <v>0</v>
      </c>
      <c r="G33" s="284">
        <f>'III Plan Rates'!J35</f>
        <v>0</v>
      </c>
      <c r="H33" s="258"/>
      <c r="I33" s="17">
        <f>'III Plan Rates'!$Z35*'V Consumer Factors'!$M$12</f>
        <v>0</v>
      </c>
      <c r="J33" s="17">
        <f>'III Plan Rates'!$Z35*'V Consumer Factors'!$M$13</f>
        <v>0</v>
      </c>
      <c r="K33" s="17">
        <f>'III Plan Rates'!$Z35*'V Consumer Factors'!$M$14</f>
        <v>0</v>
      </c>
      <c r="L33" s="17">
        <f>'III Plan Rates'!$Z35*'V Consumer Factors'!$M$15</f>
        <v>0</v>
      </c>
      <c r="M33" s="17">
        <f>'III Plan Rates'!$Z35*'V Consumer Factors'!$M$16</f>
        <v>0</v>
      </c>
      <c r="N33" s="17">
        <f>'III Plan Rates'!$Z35*'V Consumer Factors'!$M$17</f>
        <v>0</v>
      </c>
      <c r="O33" s="17">
        <f>'III Plan Rates'!$Z35*'V Consumer Factors'!$M$18</f>
        <v>0</v>
      </c>
      <c r="P33" s="17">
        <f>'III Plan Rates'!$Z35*'V Consumer Factors'!$M$19</f>
        <v>0</v>
      </c>
      <c r="Q33" s="17">
        <f>'III Plan Rates'!$Z35*'V Consumer Factors'!$M$20</f>
        <v>0</v>
      </c>
      <c r="R33" s="17">
        <f>IF('III Plan Rates'!$AP35&gt;0,SUMPRODUCT(I33:Q33,'III Plan Rates'!$AG35:$AO35)/'III Plan Rates'!$AP35,0)</f>
        <v>0</v>
      </c>
      <c r="S33" s="230"/>
      <c r="T33" s="17" t="e">
        <f>'III Plan Rates'!$AA35*'V Consumer Factors'!$N$12</f>
        <v>#DIV/0!</v>
      </c>
      <c r="U33" s="17" t="e">
        <f>'III Plan Rates'!$AA35*'V Consumer Factors'!$N$13</f>
        <v>#DIV/0!</v>
      </c>
      <c r="V33" s="17" t="e">
        <f>'III Plan Rates'!$AA35*'V Consumer Factors'!$N$14</f>
        <v>#DIV/0!</v>
      </c>
      <c r="W33" s="17" t="e">
        <f>'III Plan Rates'!$AA35*'V Consumer Factors'!$N$15</f>
        <v>#DIV/0!</v>
      </c>
      <c r="X33" s="17" t="e">
        <f>'III Plan Rates'!$AA35*'V Consumer Factors'!$N$16</f>
        <v>#DIV/0!</v>
      </c>
      <c r="Y33" s="17" t="e">
        <f>'III Plan Rates'!$AA35*'V Consumer Factors'!$N$17</f>
        <v>#DIV/0!</v>
      </c>
      <c r="Z33" s="17" t="e">
        <f>'III Plan Rates'!$AA35*'V Consumer Factors'!$N$18</f>
        <v>#DIV/0!</v>
      </c>
      <c r="AA33" s="17" t="e">
        <f>'III Plan Rates'!$AA35*'V Consumer Factors'!$N$19</f>
        <v>#DIV/0!</v>
      </c>
      <c r="AB33" s="17" t="e">
        <f>'III Plan Rates'!$AA35*'V Consumer Factors'!$N$20</f>
        <v>#DIV/0!</v>
      </c>
      <c r="AC33" s="17">
        <f>IF('III Plan Rates'!$AP35&gt;0,SUMPRODUCT(T33:AB33,'III Plan Rates'!$AG35:$AO35)/'III Plan Rates'!$AP35,0)</f>
        <v>0</v>
      </c>
      <c r="AE33" s="278">
        <f t="shared" si="1"/>
        <v>0</v>
      </c>
      <c r="AF33" s="278">
        <f t="shared" si="2"/>
        <v>0</v>
      </c>
      <c r="AG33" s="278">
        <f t="shared" si="3"/>
        <v>0</v>
      </c>
      <c r="AH33" s="278">
        <f t="shared" si="4"/>
        <v>0</v>
      </c>
      <c r="AI33" s="278">
        <f t="shared" si="5"/>
        <v>0</v>
      </c>
      <c r="AJ33" s="278">
        <f t="shared" si="6"/>
        <v>0</v>
      </c>
      <c r="AK33" s="278">
        <f t="shared" si="7"/>
        <v>0</v>
      </c>
      <c r="AL33" s="278">
        <f t="shared" si="8"/>
        <v>0</v>
      </c>
      <c r="AM33" s="278">
        <f t="shared" si="9"/>
        <v>0</v>
      </c>
      <c r="AN33" s="278">
        <f t="shared" si="10"/>
        <v>0</v>
      </c>
    </row>
    <row r="34" spans="1:40" x14ac:dyDescent="0.25">
      <c r="A34" s="8" t="s">
        <v>99</v>
      </c>
      <c r="B34" s="283">
        <f>'III Plan Rates'!B36</f>
        <v>0</v>
      </c>
      <c r="C34" s="281">
        <f>'III Plan Rates'!D36</f>
        <v>0</v>
      </c>
      <c r="D34" s="282">
        <f>'III Plan Rates'!E36</f>
        <v>0</v>
      </c>
      <c r="E34" s="283">
        <f>'III Plan Rates'!F36</f>
        <v>0</v>
      </c>
      <c r="F34" s="284">
        <f>'III Plan Rates'!G36</f>
        <v>0</v>
      </c>
      <c r="G34" s="284">
        <f>'III Plan Rates'!J36</f>
        <v>0</v>
      </c>
      <c r="H34" s="258"/>
      <c r="I34" s="17">
        <f>'III Plan Rates'!$Z36*'V Consumer Factors'!$M$12</f>
        <v>0</v>
      </c>
      <c r="J34" s="17">
        <f>'III Plan Rates'!$Z36*'V Consumer Factors'!$M$13</f>
        <v>0</v>
      </c>
      <c r="K34" s="17">
        <f>'III Plan Rates'!$Z36*'V Consumer Factors'!$M$14</f>
        <v>0</v>
      </c>
      <c r="L34" s="17">
        <f>'III Plan Rates'!$Z36*'V Consumer Factors'!$M$15</f>
        <v>0</v>
      </c>
      <c r="M34" s="17">
        <f>'III Plan Rates'!$Z36*'V Consumer Factors'!$M$16</f>
        <v>0</v>
      </c>
      <c r="N34" s="17">
        <f>'III Plan Rates'!$Z36*'V Consumer Factors'!$M$17</f>
        <v>0</v>
      </c>
      <c r="O34" s="17">
        <f>'III Plan Rates'!$Z36*'V Consumer Factors'!$M$18</f>
        <v>0</v>
      </c>
      <c r="P34" s="17">
        <f>'III Plan Rates'!$Z36*'V Consumer Factors'!$M$19</f>
        <v>0</v>
      </c>
      <c r="Q34" s="17">
        <f>'III Plan Rates'!$Z36*'V Consumer Factors'!$M$20</f>
        <v>0</v>
      </c>
      <c r="R34" s="17">
        <f>IF('III Plan Rates'!$AP36&gt;0,SUMPRODUCT(I34:Q34,'III Plan Rates'!$AG36:$AO36)/'III Plan Rates'!$AP36,0)</f>
        <v>0</v>
      </c>
      <c r="S34" s="230"/>
      <c r="T34" s="17" t="e">
        <f>'III Plan Rates'!$AA36*'V Consumer Factors'!$N$12</f>
        <v>#DIV/0!</v>
      </c>
      <c r="U34" s="17" t="e">
        <f>'III Plan Rates'!$AA36*'V Consumer Factors'!$N$13</f>
        <v>#DIV/0!</v>
      </c>
      <c r="V34" s="17" t="e">
        <f>'III Plan Rates'!$AA36*'V Consumer Factors'!$N$14</f>
        <v>#DIV/0!</v>
      </c>
      <c r="W34" s="17" t="e">
        <f>'III Plan Rates'!$AA36*'V Consumer Factors'!$N$15</f>
        <v>#DIV/0!</v>
      </c>
      <c r="X34" s="17" t="e">
        <f>'III Plan Rates'!$AA36*'V Consumer Factors'!$N$16</f>
        <v>#DIV/0!</v>
      </c>
      <c r="Y34" s="17" t="e">
        <f>'III Plan Rates'!$AA36*'V Consumer Factors'!$N$17</f>
        <v>#DIV/0!</v>
      </c>
      <c r="Z34" s="17" t="e">
        <f>'III Plan Rates'!$AA36*'V Consumer Factors'!$N$18</f>
        <v>#DIV/0!</v>
      </c>
      <c r="AA34" s="17" t="e">
        <f>'III Plan Rates'!$AA36*'V Consumer Factors'!$N$19</f>
        <v>#DIV/0!</v>
      </c>
      <c r="AB34" s="17" t="e">
        <f>'III Plan Rates'!$AA36*'V Consumer Factors'!$N$20</f>
        <v>#DIV/0!</v>
      </c>
      <c r="AC34" s="17">
        <f>IF('III Plan Rates'!$AP36&gt;0,SUMPRODUCT(T34:AB34,'III Plan Rates'!$AG36:$AO36)/'III Plan Rates'!$AP36,0)</f>
        <v>0</v>
      </c>
      <c r="AE34" s="278">
        <f t="shared" si="1"/>
        <v>0</v>
      </c>
      <c r="AF34" s="278">
        <f t="shared" si="2"/>
        <v>0</v>
      </c>
      <c r="AG34" s="278">
        <f t="shared" si="3"/>
        <v>0</v>
      </c>
      <c r="AH34" s="278">
        <f t="shared" si="4"/>
        <v>0</v>
      </c>
      <c r="AI34" s="278">
        <f t="shared" si="5"/>
        <v>0</v>
      </c>
      <c r="AJ34" s="278">
        <f t="shared" si="6"/>
        <v>0</v>
      </c>
      <c r="AK34" s="278">
        <f t="shared" si="7"/>
        <v>0</v>
      </c>
      <c r="AL34" s="278">
        <f t="shared" si="8"/>
        <v>0</v>
      </c>
      <c r="AM34" s="278">
        <f t="shared" si="9"/>
        <v>0</v>
      </c>
      <c r="AN34" s="278">
        <f t="shared" si="10"/>
        <v>0</v>
      </c>
    </row>
    <row r="35" spans="1:40" x14ac:dyDescent="0.25">
      <c r="A35" s="8" t="s">
        <v>100</v>
      </c>
      <c r="B35" s="283">
        <f>'III Plan Rates'!B37</f>
        <v>0</v>
      </c>
      <c r="C35" s="281">
        <f>'III Plan Rates'!D37</f>
        <v>0</v>
      </c>
      <c r="D35" s="282">
        <f>'III Plan Rates'!E37</f>
        <v>0</v>
      </c>
      <c r="E35" s="283">
        <f>'III Plan Rates'!F37</f>
        <v>0</v>
      </c>
      <c r="F35" s="284">
        <f>'III Plan Rates'!G37</f>
        <v>0</v>
      </c>
      <c r="G35" s="284">
        <f>'III Plan Rates'!J37</f>
        <v>0</v>
      </c>
      <c r="H35" s="258"/>
      <c r="I35" s="17">
        <f>'III Plan Rates'!$Z37*'V Consumer Factors'!$M$12</f>
        <v>0</v>
      </c>
      <c r="J35" s="17">
        <f>'III Plan Rates'!$Z37*'V Consumer Factors'!$M$13</f>
        <v>0</v>
      </c>
      <c r="K35" s="17">
        <f>'III Plan Rates'!$Z37*'V Consumer Factors'!$M$14</f>
        <v>0</v>
      </c>
      <c r="L35" s="17">
        <f>'III Plan Rates'!$Z37*'V Consumer Factors'!$M$15</f>
        <v>0</v>
      </c>
      <c r="M35" s="17">
        <f>'III Plan Rates'!$Z37*'V Consumer Factors'!$M$16</f>
        <v>0</v>
      </c>
      <c r="N35" s="17">
        <f>'III Plan Rates'!$Z37*'V Consumer Factors'!$M$17</f>
        <v>0</v>
      </c>
      <c r="O35" s="17">
        <f>'III Plan Rates'!$Z37*'V Consumer Factors'!$M$18</f>
        <v>0</v>
      </c>
      <c r="P35" s="17">
        <f>'III Plan Rates'!$Z37*'V Consumer Factors'!$M$19</f>
        <v>0</v>
      </c>
      <c r="Q35" s="17">
        <f>'III Plan Rates'!$Z37*'V Consumer Factors'!$M$20</f>
        <v>0</v>
      </c>
      <c r="R35" s="17">
        <f>IF('III Plan Rates'!$AP37&gt;0,SUMPRODUCT(I35:Q35,'III Plan Rates'!$AG37:$AO37)/'III Plan Rates'!$AP37,0)</f>
        <v>0</v>
      </c>
      <c r="S35" s="230"/>
      <c r="T35" s="17" t="e">
        <f>'III Plan Rates'!$AA37*'V Consumer Factors'!$N$12</f>
        <v>#DIV/0!</v>
      </c>
      <c r="U35" s="17" t="e">
        <f>'III Plan Rates'!$AA37*'V Consumer Factors'!$N$13</f>
        <v>#DIV/0!</v>
      </c>
      <c r="V35" s="17" t="e">
        <f>'III Plan Rates'!$AA37*'V Consumer Factors'!$N$14</f>
        <v>#DIV/0!</v>
      </c>
      <c r="W35" s="17" t="e">
        <f>'III Plan Rates'!$AA37*'V Consumer Factors'!$N$15</f>
        <v>#DIV/0!</v>
      </c>
      <c r="X35" s="17" t="e">
        <f>'III Plan Rates'!$AA37*'V Consumer Factors'!$N$16</f>
        <v>#DIV/0!</v>
      </c>
      <c r="Y35" s="17" t="e">
        <f>'III Plan Rates'!$AA37*'V Consumer Factors'!$N$17</f>
        <v>#DIV/0!</v>
      </c>
      <c r="Z35" s="17" t="e">
        <f>'III Plan Rates'!$AA37*'V Consumer Factors'!$N$18</f>
        <v>#DIV/0!</v>
      </c>
      <c r="AA35" s="17" t="e">
        <f>'III Plan Rates'!$AA37*'V Consumer Factors'!$N$19</f>
        <v>#DIV/0!</v>
      </c>
      <c r="AB35" s="17" t="e">
        <f>'III Plan Rates'!$AA37*'V Consumer Factors'!$N$20</f>
        <v>#DIV/0!</v>
      </c>
      <c r="AC35" s="17">
        <f>IF('III Plan Rates'!$AP37&gt;0,SUMPRODUCT(T35:AB35,'III Plan Rates'!$AG37:$AO37)/'III Plan Rates'!$AP37,0)</f>
        <v>0</v>
      </c>
      <c r="AE35" s="278">
        <f t="shared" si="1"/>
        <v>0</v>
      </c>
      <c r="AF35" s="278">
        <f t="shared" si="2"/>
        <v>0</v>
      </c>
      <c r="AG35" s="278">
        <f t="shared" si="3"/>
        <v>0</v>
      </c>
      <c r="AH35" s="278">
        <f t="shared" si="4"/>
        <v>0</v>
      </c>
      <c r="AI35" s="278">
        <f t="shared" si="5"/>
        <v>0</v>
      </c>
      <c r="AJ35" s="278">
        <f t="shared" si="6"/>
        <v>0</v>
      </c>
      <c r="AK35" s="278">
        <f t="shared" si="7"/>
        <v>0</v>
      </c>
      <c r="AL35" s="278">
        <f t="shared" si="8"/>
        <v>0</v>
      </c>
      <c r="AM35" s="278">
        <f t="shared" si="9"/>
        <v>0</v>
      </c>
      <c r="AN35" s="278">
        <f t="shared" si="10"/>
        <v>0</v>
      </c>
    </row>
    <row r="36" spans="1:40" x14ac:dyDescent="0.25">
      <c r="A36" s="8" t="s">
        <v>101</v>
      </c>
      <c r="B36" s="283">
        <f>'III Plan Rates'!B38</f>
        <v>0</v>
      </c>
      <c r="C36" s="281">
        <f>'III Plan Rates'!D38</f>
        <v>0</v>
      </c>
      <c r="D36" s="282">
        <f>'III Plan Rates'!E38</f>
        <v>0</v>
      </c>
      <c r="E36" s="283">
        <f>'III Plan Rates'!F38</f>
        <v>0</v>
      </c>
      <c r="F36" s="284">
        <f>'III Plan Rates'!G38</f>
        <v>0</v>
      </c>
      <c r="G36" s="284">
        <f>'III Plan Rates'!J38</f>
        <v>0</v>
      </c>
      <c r="H36" s="258"/>
      <c r="I36" s="17">
        <f>'III Plan Rates'!$Z38*'V Consumer Factors'!$M$12</f>
        <v>0</v>
      </c>
      <c r="J36" s="17">
        <f>'III Plan Rates'!$Z38*'V Consumer Factors'!$M$13</f>
        <v>0</v>
      </c>
      <c r="K36" s="17">
        <f>'III Plan Rates'!$Z38*'V Consumer Factors'!$M$14</f>
        <v>0</v>
      </c>
      <c r="L36" s="17">
        <f>'III Plan Rates'!$Z38*'V Consumer Factors'!$M$15</f>
        <v>0</v>
      </c>
      <c r="M36" s="17">
        <f>'III Plan Rates'!$Z38*'V Consumer Factors'!$M$16</f>
        <v>0</v>
      </c>
      <c r="N36" s="17">
        <f>'III Plan Rates'!$Z38*'V Consumer Factors'!$M$17</f>
        <v>0</v>
      </c>
      <c r="O36" s="17">
        <f>'III Plan Rates'!$Z38*'V Consumer Factors'!$M$18</f>
        <v>0</v>
      </c>
      <c r="P36" s="17">
        <f>'III Plan Rates'!$Z38*'V Consumer Factors'!$M$19</f>
        <v>0</v>
      </c>
      <c r="Q36" s="17">
        <f>'III Plan Rates'!$Z38*'V Consumer Factors'!$M$20</f>
        <v>0</v>
      </c>
      <c r="R36" s="17">
        <f>IF('III Plan Rates'!$AP38&gt;0,SUMPRODUCT(I36:Q36,'III Plan Rates'!$AG38:$AO38)/'III Plan Rates'!$AP38,0)</f>
        <v>0</v>
      </c>
      <c r="S36" s="230"/>
      <c r="T36" s="17" t="e">
        <f>'III Plan Rates'!$AA38*'V Consumer Factors'!$N$12</f>
        <v>#DIV/0!</v>
      </c>
      <c r="U36" s="17" t="e">
        <f>'III Plan Rates'!$AA38*'V Consumer Factors'!$N$13</f>
        <v>#DIV/0!</v>
      </c>
      <c r="V36" s="17" t="e">
        <f>'III Plan Rates'!$AA38*'V Consumer Factors'!$N$14</f>
        <v>#DIV/0!</v>
      </c>
      <c r="W36" s="17" t="e">
        <f>'III Plan Rates'!$AA38*'V Consumer Factors'!$N$15</f>
        <v>#DIV/0!</v>
      </c>
      <c r="X36" s="17" t="e">
        <f>'III Plan Rates'!$AA38*'V Consumer Factors'!$N$16</f>
        <v>#DIV/0!</v>
      </c>
      <c r="Y36" s="17" t="e">
        <f>'III Plan Rates'!$AA38*'V Consumer Factors'!$N$17</f>
        <v>#DIV/0!</v>
      </c>
      <c r="Z36" s="17" t="e">
        <f>'III Plan Rates'!$AA38*'V Consumer Factors'!$N$18</f>
        <v>#DIV/0!</v>
      </c>
      <c r="AA36" s="17" t="e">
        <f>'III Plan Rates'!$AA38*'V Consumer Factors'!$N$19</f>
        <v>#DIV/0!</v>
      </c>
      <c r="AB36" s="17" t="e">
        <f>'III Plan Rates'!$AA38*'V Consumer Factors'!$N$20</f>
        <v>#DIV/0!</v>
      </c>
      <c r="AC36" s="17">
        <f>IF('III Plan Rates'!$AP38&gt;0,SUMPRODUCT(T36:AB36,'III Plan Rates'!$AG38:$AO38)/'III Plan Rates'!$AP38,0)</f>
        <v>0</v>
      </c>
      <c r="AE36" s="278">
        <f t="shared" si="1"/>
        <v>0</v>
      </c>
      <c r="AF36" s="278">
        <f t="shared" si="2"/>
        <v>0</v>
      </c>
      <c r="AG36" s="278">
        <f t="shared" si="3"/>
        <v>0</v>
      </c>
      <c r="AH36" s="278">
        <f t="shared" si="4"/>
        <v>0</v>
      </c>
      <c r="AI36" s="278">
        <f t="shared" si="5"/>
        <v>0</v>
      </c>
      <c r="AJ36" s="278">
        <f t="shared" si="6"/>
        <v>0</v>
      </c>
      <c r="AK36" s="278">
        <f t="shared" si="7"/>
        <v>0</v>
      </c>
      <c r="AL36" s="278">
        <f t="shared" si="8"/>
        <v>0</v>
      </c>
      <c r="AM36" s="278">
        <f t="shared" si="9"/>
        <v>0</v>
      </c>
      <c r="AN36" s="278">
        <f t="shared" si="10"/>
        <v>0</v>
      </c>
    </row>
    <row r="37" spans="1:40" x14ac:dyDescent="0.25">
      <c r="A37" s="8" t="s">
        <v>102</v>
      </c>
      <c r="B37" s="283">
        <f>'III Plan Rates'!B39</f>
        <v>0</v>
      </c>
      <c r="C37" s="281">
        <f>'III Plan Rates'!D39</f>
        <v>0</v>
      </c>
      <c r="D37" s="282">
        <f>'III Plan Rates'!E39</f>
        <v>0</v>
      </c>
      <c r="E37" s="283">
        <f>'III Plan Rates'!F39</f>
        <v>0</v>
      </c>
      <c r="F37" s="284">
        <f>'III Plan Rates'!G39</f>
        <v>0</v>
      </c>
      <c r="G37" s="284">
        <f>'III Plan Rates'!J39</f>
        <v>0</v>
      </c>
      <c r="H37" s="258"/>
      <c r="I37" s="17">
        <f>'III Plan Rates'!$Z39*'V Consumer Factors'!$M$12</f>
        <v>0</v>
      </c>
      <c r="J37" s="17">
        <f>'III Plan Rates'!$Z39*'V Consumer Factors'!$M$13</f>
        <v>0</v>
      </c>
      <c r="K37" s="17">
        <f>'III Plan Rates'!$Z39*'V Consumer Factors'!$M$14</f>
        <v>0</v>
      </c>
      <c r="L37" s="17">
        <f>'III Plan Rates'!$Z39*'V Consumer Factors'!$M$15</f>
        <v>0</v>
      </c>
      <c r="M37" s="17">
        <f>'III Plan Rates'!$Z39*'V Consumer Factors'!$M$16</f>
        <v>0</v>
      </c>
      <c r="N37" s="17">
        <f>'III Plan Rates'!$Z39*'V Consumer Factors'!$M$17</f>
        <v>0</v>
      </c>
      <c r="O37" s="17">
        <f>'III Plan Rates'!$Z39*'V Consumer Factors'!$M$18</f>
        <v>0</v>
      </c>
      <c r="P37" s="17">
        <f>'III Plan Rates'!$Z39*'V Consumer Factors'!$M$19</f>
        <v>0</v>
      </c>
      <c r="Q37" s="17">
        <f>'III Plan Rates'!$Z39*'V Consumer Factors'!$M$20</f>
        <v>0</v>
      </c>
      <c r="R37" s="17">
        <f>IF('III Plan Rates'!$AP39&gt;0,SUMPRODUCT(I37:Q37,'III Plan Rates'!$AG39:$AO39)/'III Plan Rates'!$AP39,0)</f>
        <v>0</v>
      </c>
      <c r="S37" s="230"/>
      <c r="T37" s="17" t="e">
        <f>'III Plan Rates'!$AA39*'V Consumer Factors'!$N$12</f>
        <v>#DIV/0!</v>
      </c>
      <c r="U37" s="17" t="e">
        <f>'III Plan Rates'!$AA39*'V Consumer Factors'!$N$13</f>
        <v>#DIV/0!</v>
      </c>
      <c r="V37" s="17" t="e">
        <f>'III Plan Rates'!$AA39*'V Consumer Factors'!$N$14</f>
        <v>#DIV/0!</v>
      </c>
      <c r="W37" s="17" t="e">
        <f>'III Plan Rates'!$AA39*'V Consumer Factors'!$N$15</f>
        <v>#DIV/0!</v>
      </c>
      <c r="X37" s="17" t="e">
        <f>'III Plan Rates'!$AA39*'V Consumer Factors'!$N$16</f>
        <v>#DIV/0!</v>
      </c>
      <c r="Y37" s="17" t="e">
        <f>'III Plan Rates'!$AA39*'V Consumer Factors'!$N$17</f>
        <v>#DIV/0!</v>
      </c>
      <c r="Z37" s="17" t="e">
        <f>'III Plan Rates'!$AA39*'V Consumer Factors'!$N$18</f>
        <v>#DIV/0!</v>
      </c>
      <c r="AA37" s="17" t="e">
        <f>'III Plan Rates'!$AA39*'V Consumer Factors'!$N$19</f>
        <v>#DIV/0!</v>
      </c>
      <c r="AB37" s="17" t="e">
        <f>'III Plan Rates'!$AA39*'V Consumer Factors'!$N$20</f>
        <v>#DIV/0!</v>
      </c>
      <c r="AC37" s="17">
        <f>IF('III Plan Rates'!$AP39&gt;0,SUMPRODUCT(T37:AB37,'III Plan Rates'!$AG39:$AO39)/'III Plan Rates'!$AP39,0)</f>
        <v>0</v>
      </c>
      <c r="AE37" s="278">
        <f t="shared" si="1"/>
        <v>0</v>
      </c>
      <c r="AF37" s="278">
        <f t="shared" si="2"/>
        <v>0</v>
      </c>
      <c r="AG37" s="278">
        <f t="shared" si="3"/>
        <v>0</v>
      </c>
      <c r="AH37" s="278">
        <f t="shared" si="4"/>
        <v>0</v>
      </c>
      <c r="AI37" s="278">
        <f t="shared" si="5"/>
        <v>0</v>
      </c>
      <c r="AJ37" s="278">
        <f t="shared" si="6"/>
        <v>0</v>
      </c>
      <c r="AK37" s="278">
        <f t="shared" si="7"/>
        <v>0</v>
      </c>
      <c r="AL37" s="278">
        <f t="shared" si="8"/>
        <v>0</v>
      </c>
      <c r="AM37" s="278">
        <f t="shared" si="9"/>
        <v>0</v>
      </c>
      <c r="AN37" s="278">
        <f t="shared" si="10"/>
        <v>0</v>
      </c>
    </row>
    <row r="38" spans="1:40" x14ac:dyDescent="0.25">
      <c r="A38" s="8" t="s">
        <v>103</v>
      </c>
      <c r="B38" s="283">
        <f>'III Plan Rates'!B40</f>
        <v>0</v>
      </c>
      <c r="C38" s="281">
        <f>'III Plan Rates'!D40</f>
        <v>0</v>
      </c>
      <c r="D38" s="282">
        <f>'III Plan Rates'!E40</f>
        <v>0</v>
      </c>
      <c r="E38" s="283">
        <f>'III Plan Rates'!F40</f>
        <v>0</v>
      </c>
      <c r="F38" s="284">
        <f>'III Plan Rates'!G40</f>
        <v>0</v>
      </c>
      <c r="G38" s="284">
        <f>'III Plan Rates'!J40</f>
        <v>0</v>
      </c>
      <c r="H38" s="258"/>
      <c r="I38" s="17">
        <f>'III Plan Rates'!$Z40*'V Consumer Factors'!$M$12</f>
        <v>0</v>
      </c>
      <c r="J38" s="17">
        <f>'III Plan Rates'!$Z40*'V Consumer Factors'!$M$13</f>
        <v>0</v>
      </c>
      <c r="K38" s="17">
        <f>'III Plan Rates'!$Z40*'V Consumer Factors'!$M$14</f>
        <v>0</v>
      </c>
      <c r="L38" s="17">
        <f>'III Plan Rates'!$Z40*'V Consumer Factors'!$M$15</f>
        <v>0</v>
      </c>
      <c r="M38" s="17">
        <f>'III Plan Rates'!$Z40*'V Consumer Factors'!$M$16</f>
        <v>0</v>
      </c>
      <c r="N38" s="17">
        <f>'III Plan Rates'!$Z40*'V Consumer Factors'!$M$17</f>
        <v>0</v>
      </c>
      <c r="O38" s="17">
        <f>'III Plan Rates'!$Z40*'V Consumer Factors'!$M$18</f>
        <v>0</v>
      </c>
      <c r="P38" s="17">
        <f>'III Plan Rates'!$Z40*'V Consumer Factors'!$M$19</f>
        <v>0</v>
      </c>
      <c r="Q38" s="17">
        <f>'III Plan Rates'!$Z40*'V Consumer Factors'!$M$20</f>
        <v>0</v>
      </c>
      <c r="R38" s="17">
        <f>IF('III Plan Rates'!$AP40&gt;0,SUMPRODUCT(I38:Q38,'III Plan Rates'!$AG40:$AO40)/'III Plan Rates'!$AP40,0)</f>
        <v>0</v>
      </c>
      <c r="S38" s="230"/>
      <c r="T38" s="17" t="e">
        <f>'III Plan Rates'!$AA40*'V Consumer Factors'!$N$12</f>
        <v>#DIV/0!</v>
      </c>
      <c r="U38" s="17" t="e">
        <f>'III Plan Rates'!$AA40*'V Consumer Factors'!$N$13</f>
        <v>#DIV/0!</v>
      </c>
      <c r="V38" s="17" t="e">
        <f>'III Plan Rates'!$AA40*'V Consumer Factors'!$N$14</f>
        <v>#DIV/0!</v>
      </c>
      <c r="W38" s="17" t="e">
        <f>'III Plan Rates'!$AA40*'V Consumer Factors'!$N$15</f>
        <v>#DIV/0!</v>
      </c>
      <c r="X38" s="17" t="e">
        <f>'III Plan Rates'!$AA40*'V Consumer Factors'!$N$16</f>
        <v>#DIV/0!</v>
      </c>
      <c r="Y38" s="17" t="e">
        <f>'III Plan Rates'!$AA40*'V Consumer Factors'!$N$17</f>
        <v>#DIV/0!</v>
      </c>
      <c r="Z38" s="17" t="e">
        <f>'III Plan Rates'!$AA40*'V Consumer Factors'!$N$18</f>
        <v>#DIV/0!</v>
      </c>
      <c r="AA38" s="17" t="e">
        <f>'III Plan Rates'!$AA40*'V Consumer Factors'!$N$19</f>
        <v>#DIV/0!</v>
      </c>
      <c r="AB38" s="17" t="e">
        <f>'III Plan Rates'!$AA40*'V Consumer Factors'!$N$20</f>
        <v>#DIV/0!</v>
      </c>
      <c r="AC38" s="17">
        <f>IF('III Plan Rates'!$AP40&gt;0,SUMPRODUCT(T38:AB38,'III Plan Rates'!$AG40:$AO40)/'III Plan Rates'!$AP40,0)</f>
        <v>0</v>
      </c>
      <c r="AE38" s="278">
        <f t="shared" si="1"/>
        <v>0</v>
      </c>
      <c r="AF38" s="278">
        <f t="shared" si="2"/>
        <v>0</v>
      </c>
      <c r="AG38" s="278">
        <f t="shared" si="3"/>
        <v>0</v>
      </c>
      <c r="AH38" s="278">
        <f t="shared" si="4"/>
        <v>0</v>
      </c>
      <c r="AI38" s="278">
        <f t="shared" si="5"/>
        <v>0</v>
      </c>
      <c r="AJ38" s="278">
        <f t="shared" si="6"/>
        <v>0</v>
      </c>
      <c r="AK38" s="278">
        <f t="shared" si="7"/>
        <v>0</v>
      </c>
      <c r="AL38" s="278">
        <f t="shared" si="8"/>
        <v>0</v>
      </c>
      <c r="AM38" s="278">
        <f t="shared" si="9"/>
        <v>0</v>
      </c>
      <c r="AN38" s="278">
        <f t="shared" si="10"/>
        <v>0</v>
      </c>
    </row>
    <row r="39" spans="1:40" x14ac:dyDescent="0.25">
      <c r="A39" s="8" t="s">
        <v>104</v>
      </c>
      <c r="B39" s="283">
        <f>'III Plan Rates'!B41</f>
        <v>0</v>
      </c>
      <c r="C39" s="281">
        <f>'III Plan Rates'!D41</f>
        <v>0</v>
      </c>
      <c r="D39" s="282">
        <f>'III Plan Rates'!E41</f>
        <v>0</v>
      </c>
      <c r="E39" s="283">
        <f>'III Plan Rates'!F41</f>
        <v>0</v>
      </c>
      <c r="F39" s="284">
        <f>'III Plan Rates'!G41</f>
        <v>0</v>
      </c>
      <c r="G39" s="284">
        <f>'III Plan Rates'!J41</f>
        <v>0</v>
      </c>
      <c r="H39" s="258"/>
      <c r="I39" s="17">
        <f>'III Plan Rates'!$Z41*'V Consumer Factors'!$M$12</f>
        <v>0</v>
      </c>
      <c r="J39" s="17">
        <f>'III Plan Rates'!$Z41*'V Consumer Factors'!$M$13</f>
        <v>0</v>
      </c>
      <c r="K39" s="17">
        <f>'III Plan Rates'!$Z41*'V Consumer Factors'!$M$14</f>
        <v>0</v>
      </c>
      <c r="L39" s="17">
        <f>'III Plan Rates'!$Z41*'V Consumer Factors'!$M$15</f>
        <v>0</v>
      </c>
      <c r="M39" s="17">
        <f>'III Plan Rates'!$Z41*'V Consumer Factors'!$M$16</f>
        <v>0</v>
      </c>
      <c r="N39" s="17">
        <f>'III Plan Rates'!$Z41*'V Consumer Factors'!$M$17</f>
        <v>0</v>
      </c>
      <c r="O39" s="17">
        <f>'III Plan Rates'!$Z41*'V Consumer Factors'!$M$18</f>
        <v>0</v>
      </c>
      <c r="P39" s="17">
        <f>'III Plan Rates'!$Z41*'V Consumer Factors'!$M$19</f>
        <v>0</v>
      </c>
      <c r="Q39" s="17">
        <f>'III Plan Rates'!$Z41*'V Consumer Factors'!$M$20</f>
        <v>0</v>
      </c>
      <c r="R39" s="17">
        <f>IF('III Plan Rates'!$AP41&gt;0,SUMPRODUCT(I39:Q39,'III Plan Rates'!$AG41:$AO41)/'III Plan Rates'!$AP41,0)</f>
        <v>0</v>
      </c>
      <c r="S39" s="230"/>
      <c r="T39" s="17" t="e">
        <f>'III Plan Rates'!$AA41*'V Consumer Factors'!$N$12</f>
        <v>#DIV/0!</v>
      </c>
      <c r="U39" s="17" t="e">
        <f>'III Plan Rates'!$AA41*'V Consumer Factors'!$N$13</f>
        <v>#DIV/0!</v>
      </c>
      <c r="V39" s="17" t="e">
        <f>'III Plan Rates'!$AA41*'V Consumer Factors'!$N$14</f>
        <v>#DIV/0!</v>
      </c>
      <c r="W39" s="17" t="e">
        <f>'III Plan Rates'!$AA41*'V Consumer Factors'!$N$15</f>
        <v>#DIV/0!</v>
      </c>
      <c r="X39" s="17" t="e">
        <f>'III Plan Rates'!$AA41*'V Consumer Factors'!$N$16</f>
        <v>#DIV/0!</v>
      </c>
      <c r="Y39" s="17" t="e">
        <f>'III Plan Rates'!$AA41*'V Consumer Factors'!$N$17</f>
        <v>#DIV/0!</v>
      </c>
      <c r="Z39" s="17" t="e">
        <f>'III Plan Rates'!$AA41*'V Consumer Factors'!$N$18</f>
        <v>#DIV/0!</v>
      </c>
      <c r="AA39" s="17" t="e">
        <f>'III Plan Rates'!$AA41*'V Consumer Factors'!$N$19</f>
        <v>#DIV/0!</v>
      </c>
      <c r="AB39" s="17" t="e">
        <f>'III Plan Rates'!$AA41*'V Consumer Factors'!$N$20</f>
        <v>#DIV/0!</v>
      </c>
      <c r="AC39" s="17">
        <f>IF('III Plan Rates'!$AP41&gt;0,SUMPRODUCT(T39:AB39,'III Plan Rates'!$AG41:$AO41)/'III Plan Rates'!$AP41,0)</f>
        <v>0</v>
      </c>
      <c r="AE39" s="278">
        <f t="shared" si="1"/>
        <v>0</v>
      </c>
      <c r="AF39" s="278">
        <f t="shared" si="2"/>
        <v>0</v>
      </c>
      <c r="AG39" s="278">
        <f t="shared" si="3"/>
        <v>0</v>
      </c>
      <c r="AH39" s="278">
        <f t="shared" si="4"/>
        <v>0</v>
      </c>
      <c r="AI39" s="278">
        <f t="shared" si="5"/>
        <v>0</v>
      </c>
      <c r="AJ39" s="278">
        <f t="shared" si="6"/>
        <v>0</v>
      </c>
      <c r="AK39" s="278">
        <f t="shared" si="7"/>
        <v>0</v>
      </c>
      <c r="AL39" s="278">
        <f t="shared" si="8"/>
        <v>0</v>
      </c>
      <c r="AM39" s="278">
        <f t="shared" si="9"/>
        <v>0</v>
      </c>
      <c r="AN39" s="278">
        <f t="shared" si="10"/>
        <v>0</v>
      </c>
    </row>
    <row r="40" spans="1:40" x14ac:dyDescent="0.25">
      <c r="A40" s="8" t="s">
        <v>105</v>
      </c>
      <c r="B40" s="283">
        <f>'III Plan Rates'!B42</f>
        <v>0</v>
      </c>
      <c r="C40" s="281">
        <f>'III Plan Rates'!D42</f>
        <v>0</v>
      </c>
      <c r="D40" s="282">
        <f>'III Plan Rates'!E42</f>
        <v>0</v>
      </c>
      <c r="E40" s="283">
        <f>'III Plan Rates'!F42</f>
        <v>0</v>
      </c>
      <c r="F40" s="284">
        <f>'III Plan Rates'!G42</f>
        <v>0</v>
      </c>
      <c r="G40" s="284">
        <f>'III Plan Rates'!J42</f>
        <v>0</v>
      </c>
      <c r="H40" s="258"/>
      <c r="I40" s="17">
        <f>'III Plan Rates'!$Z42*'V Consumer Factors'!$M$12</f>
        <v>0</v>
      </c>
      <c r="J40" s="17">
        <f>'III Plan Rates'!$Z42*'V Consumer Factors'!$M$13</f>
        <v>0</v>
      </c>
      <c r="K40" s="17">
        <f>'III Plan Rates'!$Z42*'V Consumer Factors'!$M$14</f>
        <v>0</v>
      </c>
      <c r="L40" s="17">
        <f>'III Plan Rates'!$Z42*'V Consumer Factors'!$M$15</f>
        <v>0</v>
      </c>
      <c r="M40" s="17">
        <f>'III Plan Rates'!$Z42*'V Consumer Factors'!$M$16</f>
        <v>0</v>
      </c>
      <c r="N40" s="17">
        <f>'III Plan Rates'!$Z42*'V Consumer Factors'!$M$17</f>
        <v>0</v>
      </c>
      <c r="O40" s="17">
        <f>'III Plan Rates'!$Z42*'V Consumer Factors'!$M$18</f>
        <v>0</v>
      </c>
      <c r="P40" s="17">
        <f>'III Plan Rates'!$Z42*'V Consumer Factors'!$M$19</f>
        <v>0</v>
      </c>
      <c r="Q40" s="17">
        <f>'III Plan Rates'!$Z42*'V Consumer Factors'!$M$20</f>
        <v>0</v>
      </c>
      <c r="R40" s="17">
        <f>IF('III Plan Rates'!$AP42&gt;0,SUMPRODUCT(I40:Q40,'III Plan Rates'!$AG42:$AO42)/'III Plan Rates'!$AP42,0)</f>
        <v>0</v>
      </c>
      <c r="S40" s="230"/>
      <c r="T40" s="17" t="e">
        <f>'III Plan Rates'!$AA42*'V Consumer Factors'!$N$12</f>
        <v>#DIV/0!</v>
      </c>
      <c r="U40" s="17" t="e">
        <f>'III Plan Rates'!$AA42*'V Consumer Factors'!$N$13</f>
        <v>#DIV/0!</v>
      </c>
      <c r="V40" s="17" t="e">
        <f>'III Plan Rates'!$AA42*'V Consumer Factors'!$N$14</f>
        <v>#DIV/0!</v>
      </c>
      <c r="W40" s="17" t="e">
        <f>'III Plan Rates'!$AA42*'V Consumer Factors'!$N$15</f>
        <v>#DIV/0!</v>
      </c>
      <c r="X40" s="17" t="e">
        <f>'III Plan Rates'!$AA42*'V Consumer Factors'!$N$16</f>
        <v>#DIV/0!</v>
      </c>
      <c r="Y40" s="17" t="e">
        <f>'III Plan Rates'!$AA42*'V Consumer Factors'!$N$17</f>
        <v>#DIV/0!</v>
      </c>
      <c r="Z40" s="17" t="e">
        <f>'III Plan Rates'!$AA42*'V Consumer Factors'!$N$18</f>
        <v>#DIV/0!</v>
      </c>
      <c r="AA40" s="17" t="e">
        <f>'III Plan Rates'!$AA42*'V Consumer Factors'!$N$19</f>
        <v>#DIV/0!</v>
      </c>
      <c r="AB40" s="17" t="e">
        <f>'III Plan Rates'!$AA42*'V Consumer Factors'!$N$20</f>
        <v>#DIV/0!</v>
      </c>
      <c r="AC40" s="17">
        <f>IF('III Plan Rates'!$AP42&gt;0,SUMPRODUCT(T40:AB40,'III Plan Rates'!$AG42:$AO42)/'III Plan Rates'!$AP42,0)</f>
        <v>0</v>
      </c>
      <c r="AE40" s="278">
        <f t="shared" si="1"/>
        <v>0</v>
      </c>
      <c r="AF40" s="278">
        <f t="shared" si="2"/>
        <v>0</v>
      </c>
      <c r="AG40" s="278">
        <f t="shared" si="3"/>
        <v>0</v>
      </c>
      <c r="AH40" s="278">
        <f t="shared" si="4"/>
        <v>0</v>
      </c>
      <c r="AI40" s="278">
        <f t="shared" si="5"/>
        <v>0</v>
      </c>
      <c r="AJ40" s="278">
        <f t="shared" si="6"/>
        <v>0</v>
      </c>
      <c r="AK40" s="278">
        <f t="shared" si="7"/>
        <v>0</v>
      </c>
      <c r="AL40" s="278">
        <f t="shared" si="8"/>
        <v>0</v>
      </c>
      <c r="AM40" s="278">
        <f t="shared" si="9"/>
        <v>0</v>
      </c>
      <c r="AN40" s="278">
        <f t="shared" si="10"/>
        <v>0</v>
      </c>
    </row>
    <row r="41" spans="1:40" x14ac:dyDescent="0.25">
      <c r="A41" s="8" t="s">
        <v>106</v>
      </c>
      <c r="B41" s="283">
        <f>'III Plan Rates'!B43</f>
        <v>0</v>
      </c>
      <c r="C41" s="281">
        <f>'III Plan Rates'!D43</f>
        <v>0</v>
      </c>
      <c r="D41" s="282">
        <f>'III Plan Rates'!E43</f>
        <v>0</v>
      </c>
      <c r="E41" s="283">
        <f>'III Plan Rates'!F43</f>
        <v>0</v>
      </c>
      <c r="F41" s="284">
        <f>'III Plan Rates'!G43</f>
        <v>0</v>
      </c>
      <c r="G41" s="284">
        <f>'III Plan Rates'!J43</f>
        <v>0</v>
      </c>
      <c r="H41" s="258"/>
      <c r="I41" s="17">
        <f>'III Plan Rates'!$Z43*'V Consumer Factors'!$M$12</f>
        <v>0</v>
      </c>
      <c r="J41" s="17">
        <f>'III Plan Rates'!$Z43*'V Consumer Factors'!$M$13</f>
        <v>0</v>
      </c>
      <c r="K41" s="17">
        <f>'III Plan Rates'!$Z43*'V Consumer Factors'!$M$14</f>
        <v>0</v>
      </c>
      <c r="L41" s="17">
        <f>'III Plan Rates'!$Z43*'V Consumer Factors'!$M$15</f>
        <v>0</v>
      </c>
      <c r="M41" s="17">
        <f>'III Plan Rates'!$Z43*'V Consumer Factors'!$M$16</f>
        <v>0</v>
      </c>
      <c r="N41" s="17">
        <f>'III Plan Rates'!$Z43*'V Consumer Factors'!$M$17</f>
        <v>0</v>
      </c>
      <c r="O41" s="17">
        <f>'III Plan Rates'!$Z43*'V Consumer Factors'!$M$18</f>
        <v>0</v>
      </c>
      <c r="P41" s="17">
        <f>'III Plan Rates'!$Z43*'V Consumer Factors'!$M$19</f>
        <v>0</v>
      </c>
      <c r="Q41" s="17">
        <f>'III Plan Rates'!$Z43*'V Consumer Factors'!$M$20</f>
        <v>0</v>
      </c>
      <c r="R41" s="17">
        <f>IF('III Plan Rates'!$AP43&gt;0,SUMPRODUCT(I41:Q41,'III Plan Rates'!$AG43:$AO43)/'III Plan Rates'!$AP43,0)</f>
        <v>0</v>
      </c>
      <c r="S41" s="230"/>
      <c r="T41" s="17" t="e">
        <f>'III Plan Rates'!$AA43*'V Consumer Factors'!$N$12</f>
        <v>#DIV/0!</v>
      </c>
      <c r="U41" s="17" t="e">
        <f>'III Plan Rates'!$AA43*'V Consumer Factors'!$N$13</f>
        <v>#DIV/0!</v>
      </c>
      <c r="V41" s="17" t="e">
        <f>'III Plan Rates'!$AA43*'V Consumer Factors'!$N$14</f>
        <v>#DIV/0!</v>
      </c>
      <c r="W41" s="17" t="e">
        <f>'III Plan Rates'!$AA43*'V Consumer Factors'!$N$15</f>
        <v>#DIV/0!</v>
      </c>
      <c r="X41" s="17" t="e">
        <f>'III Plan Rates'!$AA43*'V Consumer Factors'!$N$16</f>
        <v>#DIV/0!</v>
      </c>
      <c r="Y41" s="17" t="e">
        <f>'III Plan Rates'!$AA43*'V Consumer Factors'!$N$17</f>
        <v>#DIV/0!</v>
      </c>
      <c r="Z41" s="17" t="e">
        <f>'III Plan Rates'!$AA43*'V Consumer Factors'!$N$18</f>
        <v>#DIV/0!</v>
      </c>
      <c r="AA41" s="17" t="e">
        <f>'III Plan Rates'!$AA43*'V Consumer Factors'!$N$19</f>
        <v>#DIV/0!</v>
      </c>
      <c r="AB41" s="17" t="e">
        <f>'III Plan Rates'!$AA43*'V Consumer Factors'!$N$20</f>
        <v>#DIV/0!</v>
      </c>
      <c r="AC41" s="17">
        <f>IF('III Plan Rates'!$AP43&gt;0,SUMPRODUCT(T41:AB41,'III Plan Rates'!$AG43:$AO43)/'III Plan Rates'!$AP43,0)</f>
        <v>0</v>
      </c>
      <c r="AE41" s="278">
        <f t="shared" si="1"/>
        <v>0</v>
      </c>
      <c r="AF41" s="278">
        <f t="shared" si="2"/>
        <v>0</v>
      </c>
      <c r="AG41" s="278">
        <f t="shared" si="3"/>
        <v>0</v>
      </c>
      <c r="AH41" s="278">
        <f t="shared" si="4"/>
        <v>0</v>
      </c>
      <c r="AI41" s="278">
        <f t="shared" si="5"/>
        <v>0</v>
      </c>
      <c r="AJ41" s="278">
        <f t="shared" si="6"/>
        <v>0</v>
      </c>
      <c r="AK41" s="278">
        <f t="shared" si="7"/>
        <v>0</v>
      </c>
      <c r="AL41" s="278">
        <f t="shared" si="8"/>
        <v>0</v>
      </c>
      <c r="AM41" s="278">
        <f t="shared" si="9"/>
        <v>0</v>
      </c>
      <c r="AN41" s="278">
        <f t="shared" si="10"/>
        <v>0</v>
      </c>
    </row>
    <row r="42" spans="1:40" x14ac:dyDescent="0.25">
      <c r="A42" s="8" t="s">
        <v>107</v>
      </c>
      <c r="B42" s="283">
        <f>'III Plan Rates'!B44</f>
        <v>0</v>
      </c>
      <c r="C42" s="281">
        <f>'III Plan Rates'!D44</f>
        <v>0</v>
      </c>
      <c r="D42" s="282">
        <f>'III Plan Rates'!E44</f>
        <v>0</v>
      </c>
      <c r="E42" s="283">
        <f>'III Plan Rates'!F44</f>
        <v>0</v>
      </c>
      <c r="F42" s="284">
        <f>'III Plan Rates'!G44</f>
        <v>0</v>
      </c>
      <c r="G42" s="284">
        <f>'III Plan Rates'!J44</f>
        <v>0</v>
      </c>
      <c r="H42" s="258"/>
      <c r="I42" s="17">
        <f>'III Plan Rates'!$Z44*'V Consumer Factors'!$M$12</f>
        <v>0</v>
      </c>
      <c r="J42" s="17">
        <f>'III Plan Rates'!$Z44*'V Consumer Factors'!$M$13</f>
        <v>0</v>
      </c>
      <c r="K42" s="17">
        <f>'III Plan Rates'!$Z44*'V Consumer Factors'!$M$14</f>
        <v>0</v>
      </c>
      <c r="L42" s="17">
        <f>'III Plan Rates'!$Z44*'V Consumer Factors'!$M$15</f>
        <v>0</v>
      </c>
      <c r="M42" s="17">
        <f>'III Plan Rates'!$Z44*'V Consumer Factors'!$M$16</f>
        <v>0</v>
      </c>
      <c r="N42" s="17">
        <f>'III Plan Rates'!$Z44*'V Consumer Factors'!$M$17</f>
        <v>0</v>
      </c>
      <c r="O42" s="17">
        <f>'III Plan Rates'!$Z44*'V Consumer Factors'!$M$18</f>
        <v>0</v>
      </c>
      <c r="P42" s="17">
        <f>'III Plan Rates'!$Z44*'V Consumer Factors'!$M$19</f>
        <v>0</v>
      </c>
      <c r="Q42" s="17">
        <f>'III Plan Rates'!$Z44*'V Consumer Factors'!$M$20</f>
        <v>0</v>
      </c>
      <c r="R42" s="17">
        <f>IF('III Plan Rates'!$AP44&gt;0,SUMPRODUCT(I42:Q42,'III Plan Rates'!$AG44:$AO44)/'III Plan Rates'!$AP44,0)</f>
        <v>0</v>
      </c>
      <c r="S42" s="230"/>
      <c r="T42" s="17" t="e">
        <f>'III Plan Rates'!$AA44*'V Consumer Factors'!$N$12</f>
        <v>#DIV/0!</v>
      </c>
      <c r="U42" s="17" t="e">
        <f>'III Plan Rates'!$AA44*'V Consumer Factors'!$N$13</f>
        <v>#DIV/0!</v>
      </c>
      <c r="V42" s="17" t="e">
        <f>'III Plan Rates'!$AA44*'V Consumer Factors'!$N$14</f>
        <v>#DIV/0!</v>
      </c>
      <c r="W42" s="17" t="e">
        <f>'III Plan Rates'!$AA44*'V Consumer Factors'!$N$15</f>
        <v>#DIV/0!</v>
      </c>
      <c r="X42" s="17" t="e">
        <f>'III Plan Rates'!$AA44*'V Consumer Factors'!$N$16</f>
        <v>#DIV/0!</v>
      </c>
      <c r="Y42" s="17" t="e">
        <f>'III Plan Rates'!$AA44*'V Consumer Factors'!$N$17</f>
        <v>#DIV/0!</v>
      </c>
      <c r="Z42" s="17" t="e">
        <f>'III Plan Rates'!$AA44*'V Consumer Factors'!$N$18</f>
        <v>#DIV/0!</v>
      </c>
      <c r="AA42" s="17" t="e">
        <f>'III Plan Rates'!$AA44*'V Consumer Factors'!$N$19</f>
        <v>#DIV/0!</v>
      </c>
      <c r="AB42" s="17" t="e">
        <f>'III Plan Rates'!$AA44*'V Consumer Factors'!$N$20</f>
        <v>#DIV/0!</v>
      </c>
      <c r="AC42" s="17">
        <f>IF('III Plan Rates'!$AP44&gt;0,SUMPRODUCT(T42:AB42,'III Plan Rates'!$AG44:$AO44)/'III Plan Rates'!$AP44,0)</f>
        <v>0</v>
      </c>
      <c r="AE42" s="278">
        <f t="shared" si="1"/>
        <v>0</v>
      </c>
      <c r="AF42" s="278">
        <f t="shared" si="2"/>
        <v>0</v>
      </c>
      <c r="AG42" s="278">
        <f t="shared" si="3"/>
        <v>0</v>
      </c>
      <c r="AH42" s="278">
        <f t="shared" si="4"/>
        <v>0</v>
      </c>
      <c r="AI42" s="278">
        <f t="shared" si="5"/>
        <v>0</v>
      </c>
      <c r="AJ42" s="278">
        <f t="shared" si="6"/>
        <v>0</v>
      </c>
      <c r="AK42" s="278">
        <f t="shared" si="7"/>
        <v>0</v>
      </c>
      <c r="AL42" s="278">
        <f t="shared" si="8"/>
        <v>0</v>
      </c>
      <c r="AM42" s="278">
        <f t="shared" si="9"/>
        <v>0</v>
      </c>
      <c r="AN42" s="278">
        <f t="shared" si="10"/>
        <v>0</v>
      </c>
    </row>
    <row r="43" spans="1:40" x14ac:dyDescent="0.25">
      <c r="A43" s="8" t="s">
        <v>108</v>
      </c>
      <c r="B43" s="283">
        <f>'III Plan Rates'!B45</f>
        <v>0</v>
      </c>
      <c r="C43" s="281">
        <f>'III Plan Rates'!D45</f>
        <v>0</v>
      </c>
      <c r="D43" s="282">
        <f>'III Plan Rates'!E45</f>
        <v>0</v>
      </c>
      <c r="E43" s="283">
        <f>'III Plan Rates'!F45</f>
        <v>0</v>
      </c>
      <c r="F43" s="284">
        <f>'III Plan Rates'!G45</f>
        <v>0</v>
      </c>
      <c r="G43" s="284">
        <f>'III Plan Rates'!J45</f>
        <v>0</v>
      </c>
      <c r="H43" s="258"/>
      <c r="I43" s="17">
        <f>'III Plan Rates'!$Z45*'V Consumer Factors'!$M$12</f>
        <v>0</v>
      </c>
      <c r="J43" s="17">
        <f>'III Plan Rates'!$Z45*'V Consumer Factors'!$M$13</f>
        <v>0</v>
      </c>
      <c r="K43" s="17">
        <f>'III Plan Rates'!$Z45*'V Consumer Factors'!$M$14</f>
        <v>0</v>
      </c>
      <c r="L43" s="17">
        <f>'III Plan Rates'!$Z45*'V Consumer Factors'!$M$15</f>
        <v>0</v>
      </c>
      <c r="M43" s="17">
        <f>'III Plan Rates'!$Z45*'V Consumer Factors'!$M$16</f>
        <v>0</v>
      </c>
      <c r="N43" s="17">
        <f>'III Plan Rates'!$Z45*'V Consumer Factors'!$M$17</f>
        <v>0</v>
      </c>
      <c r="O43" s="17">
        <f>'III Plan Rates'!$Z45*'V Consumer Factors'!$M$18</f>
        <v>0</v>
      </c>
      <c r="P43" s="17">
        <f>'III Plan Rates'!$Z45*'V Consumer Factors'!$M$19</f>
        <v>0</v>
      </c>
      <c r="Q43" s="17">
        <f>'III Plan Rates'!$Z45*'V Consumer Factors'!$M$20</f>
        <v>0</v>
      </c>
      <c r="R43" s="17">
        <f>IF('III Plan Rates'!$AP45&gt;0,SUMPRODUCT(I43:Q43,'III Plan Rates'!$AG45:$AO45)/'III Plan Rates'!$AP45,0)</f>
        <v>0</v>
      </c>
      <c r="S43" s="230"/>
      <c r="T43" s="17" t="e">
        <f>'III Plan Rates'!$AA45*'V Consumer Factors'!$N$12</f>
        <v>#DIV/0!</v>
      </c>
      <c r="U43" s="17" t="e">
        <f>'III Plan Rates'!$AA45*'V Consumer Factors'!$N$13</f>
        <v>#DIV/0!</v>
      </c>
      <c r="V43" s="17" t="e">
        <f>'III Plan Rates'!$AA45*'V Consumer Factors'!$N$14</f>
        <v>#DIV/0!</v>
      </c>
      <c r="W43" s="17" t="e">
        <f>'III Plan Rates'!$AA45*'V Consumer Factors'!$N$15</f>
        <v>#DIV/0!</v>
      </c>
      <c r="X43" s="17" t="e">
        <f>'III Plan Rates'!$AA45*'V Consumer Factors'!$N$16</f>
        <v>#DIV/0!</v>
      </c>
      <c r="Y43" s="17" t="e">
        <f>'III Plan Rates'!$AA45*'V Consumer Factors'!$N$17</f>
        <v>#DIV/0!</v>
      </c>
      <c r="Z43" s="17" t="e">
        <f>'III Plan Rates'!$AA45*'V Consumer Factors'!$N$18</f>
        <v>#DIV/0!</v>
      </c>
      <c r="AA43" s="17" t="e">
        <f>'III Plan Rates'!$AA45*'V Consumer Factors'!$N$19</f>
        <v>#DIV/0!</v>
      </c>
      <c r="AB43" s="17" t="e">
        <f>'III Plan Rates'!$AA45*'V Consumer Factors'!$N$20</f>
        <v>#DIV/0!</v>
      </c>
      <c r="AC43" s="17">
        <f>IF('III Plan Rates'!$AP45&gt;0,SUMPRODUCT(T43:AB43,'III Plan Rates'!$AG45:$AO45)/'III Plan Rates'!$AP45,0)</f>
        <v>0</v>
      </c>
      <c r="AE43" s="278">
        <f t="shared" si="1"/>
        <v>0</v>
      </c>
      <c r="AF43" s="278">
        <f t="shared" si="2"/>
        <v>0</v>
      </c>
      <c r="AG43" s="278">
        <f t="shared" si="3"/>
        <v>0</v>
      </c>
      <c r="AH43" s="278">
        <f t="shared" si="4"/>
        <v>0</v>
      </c>
      <c r="AI43" s="278">
        <f t="shared" si="5"/>
        <v>0</v>
      </c>
      <c r="AJ43" s="278">
        <f t="shared" si="6"/>
        <v>0</v>
      </c>
      <c r="AK43" s="278">
        <f t="shared" si="7"/>
        <v>0</v>
      </c>
      <c r="AL43" s="278">
        <f t="shared" si="8"/>
        <v>0</v>
      </c>
      <c r="AM43" s="278">
        <f t="shared" si="9"/>
        <v>0</v>
      </c>
      <c r="AN43" s="278">
        <f t="shared" si="10"/>
        <v>0</v>
      </c>
    </row>
    <row r="44" spans="1:40" x14ac:dyDescent="0.25">
      <c r="A44" s="8" t="s">
        <v>109</v>
      </c>
      <c r="B44" s="283">
        <f>'III Plan Rates'!B46</f>
        <v>0</v>
      </c>
      <c r="C44" s="281">
        <f>'III Plan Rates'!D46</f>
        <v>0</v>
      </c>
      <c r="D44" s="282">
        <f>'III Plan Rates'!E46</f>
        <v>0</v>
      </c>
      <c r="E44" s="283">
        <f>'III Plan Rates'!F46</f>
        <v>0</v>
      </c>
      <c r="F44" s="284">
        <f>'III Plan Rates'!G46</f>
        <v>0</v>
      </c>
      <c r="G44" s="284">
        <f>'III Plan Rates'!J46</f>
        <v>0</v>
      </c>
      <c r="H44" s="258"/>
      <c r="I44" s="17">
        <f>'III Plan Rates'!$Z46*'V Consumer Factors'!$M$12</f>
        <v>0</v>
      </c>
      <c r="J44" s="17">
        <f>'III Plan Rates'!$Z46*'V Consumer Factors'!$M$13</f>
        <v>0</v>
      </c>
      <c r="K44" s="17">
        <f>'III Plan Rates'!$Z46*'V Consumer Factors'!$M$14</f>
        <v>0</v>
      </c>
      <c r="L44" s="17">
        <f>'III Plan Rates'!$Z46*'V Consumer Factors'!$M$15</f>
        <v>0</v>
      </c>
      <c r="M44" s="17">
        <f>'III Plan Rates'!$Z46*'V Consumer Factors'!$M$16</f>
        <v>0</v>
      </c>
      <c r="N44" s="17">
        <f>'III Plan Rates'!$Z46*'V Consumer Factors'!$M$17</f>
        <v>0</v>
      </c>
      <c r="O44" s="17">
        <f>'III Plan Rates'!$Z46*'V Consumer Factors'!$M$18</f>
        <v>0</v>
      </c>
      <c r="P44" s="17">
        <f>'III Plan Rates'!$Z46*'V Consumer Factors'!$M$19</f>
        <v>0</v>
      </c>
      <c r="Q44" s="17">
        <f>'III Plan Rates'!$Z46*'V Consumer Factors'!$M$20</f>
        <v>0</v>
      </c>
      <c r="R44" s="17">
        <f>IF('III Plan Rates'!$AP46&gt;0,SUMPRODUCT(I44:Q44,'III Plan Rates'!$AG46:$AO46)/'III Plan Rates'!$AP46,0)</f>
        <v>0</v>
      </c>
      <c r="S44" s="230"/>
      <c r="T44" s="17" t="e">
        <f>'III Plan Rates'!$AA46*'V Consumer Factors'!$N$12</f>
        <v>#DIV/0!</v>
      </c>
      <c r="U44" s="17" t="e">
        <f>'III Plan Rates'!$AA46*'V Consumer Factors'!$N$13</f>
        <v>#DIV/0!</v>
      </c>
      <c r="V44" s="17" t="e">
        <f>'III Plan Rates'!$AA46*'V Consumer Factors'!$N$14</f>
        <v>#DIV/0!</v>
      </c>
      <c r="W44" s="17" t="e">
        <f>'III Plan Rates'!$AA46*'V Consumer Factors'!$N$15</f>
        <v>#DIV/0!</v>
      </c>
      <c r="X44" s="17" t="e">
        <f>'III Plan Rates'!$AA46*'V Consumer Factors'!$N$16</f>
        <v>#DIV/0!</v>
      </c>
      <c r="Y44" s="17" t="e">
        <f>'III Plan Rates'!$AA46*'V Consumer Factors'!$N$17</f>
        <v>#DIV/0!</v>
      </c>
      <c r="Z44" s="17" t="e">
        <f>'III Plan Rates'!$AA46*'V Consumer Factors'!$N$18</f>
        <v>#DIV/0!</v>
      </c>
      <c r="AA44" s="17" t="e">
        <f>'III Plan Rates'!$AA46*'V Consumer Factors'!$N$19</f>
        <v>#DIV/0!</v>
      </c>
      <c r="AB44" s="17" t="e">
        <f>'III Plan Rates'!$AA46*'V Consumer Factors'!$N$20</f>
        <v>#DIV/0!</v>
      </c>
      <c r="AC44" s="17">
        <f>IF('III Plan Rates'!$AP46&gt;0,SUMPRODUCT(T44:AB44,'III Plan Rates'!$AG46:$AO46)/'III Plan Rates'!$AP46,0)</f>
        <v>0</v>
      </c>
      <c r="AE44" s="278">
        <f t="shared" si="1"/>
        <v>0</v>
      </c>
      <c r="AF44" s="278">
        <f t="shared" si="2"/>
        <v>0</v>
      </c>
      <c r="AG44" s="278">
        <f t="shared" si="3"/>
        <v>0</v>
      </c>
      <c r="AH44" s="278">
        <f t="shared" si="4"/>
        <v>0</v>
      </c>
      <c r="AI44" s="278">
        <f t="shared" si="5"/>
        <v>0</v>
      </c>
      <c r="AJ44" s="278">
        <f t="shared" si="6"/>
        <v>0</v>
      </c>
      <c r="AK44" s="278">
        <f t="shared" si="7"/>
        <v>0</v>
      </c>
      <c r="AL44" s="278">
        <f t="shared" si="8"/>
        <v>0</v>
      </c>
      <c r="AM44" s="278">
        <f t="shared" si="9"/>
        <v>0</v>
      </c>
      <c r="AN44" s="278">
        <f t="shared" si="10"/>
        <v>0</v>
      </c>
    </row>
    <row r="45" spans="1:40" x14ac:dyDescent="0.25">
      <c r="A45" s="8" t="s">
        <v>110</v>
      </c>
      <c r="B45" s="283">
        <f>'III Plan Rates'!B47</f>
        <v>0</v>
      </c>
      <c r="C45" s="281">
        <f>'III Plan Rates'!D47</f>
        <v>0</v>
      </c>
      <c r="D45" s="282">
        <f>'III Plan Rates'!E47</f>
        <v>0</v>
      </c>
      <c r="E45" s="283">
        <f>'III Plan Rates'!F47</f>
        <v>0</v>
      </c>
      <c r="F45" s="284">
        <f>'III Plan Rates'!G47</f>
        <v>0</v>
      </c>
      <c r="G45" s="284">
        <f>'III Plan Rates'!J47</f>
        <v>0</v>
      </c>
      <c r="H45" s="258"/>
      <c r="I45" s="17">
        <f>'III Plan Rates'!$Z47*'V Consumer Factors'!$M$12</f>
        <v>0</v>
      </c>
      <c r="J45" s="17">
        <f>'III Plan Rates'!$Z47*'V Consumer Factors'!$M$13</f>
        <v>0</v>
      </c>
      <c r="K45" s="17">
        <f>'III Plan Rates'!$Z47*'V Consumer Factors'!$M$14</f>
        <v>0</v>
      </c>
      <c r="L45" s="17">
        <f>'III Plan Rates'!$Z47*'V Consumer Factors'!$M$15</f>
        <v>0</v>
      </c>
      <c r="M45" s="17">
        <f>'III Plan Rates'!$Z47*'V Consumer Factors'!$M$16</f>
        <v>0</v>
      </c>
      <c r="N45" s="17">
        <f>'III Plan Rates'!$Z47*'V Consumer Factors'!$M$17</f>
        <v>0</v>
      </c>
      <c r="O45" s="17">
        <f>'III Plan Rates'!$Z47*'V Consumer Factors'!$M$18</f>
        <v>0</v>
      </c>
      <c r="P45" s="17">
        <f>'III Plan Rates'!$Z47*'V Consumer Factors'!$M$19</f>
        <v>0</v>
      </c>
      <c r="Q45" s="17">
        <f>'III Plan Rates'!$Z47*'V Consumer Factors'!$M$20</f>
        <v>0</v>
      </c>
      <c r="R45" s="17">
        <f>IF('III Plan Rates'!$AP47&gt;0,SUMPRODUCT(I45:Q45,'III Plan Rates'!$AG47:$AO47)/'III Plan Rates'!$AP47,0)</f>
        <v>0</v>
      </c>
      <c r="S45" s="230"/>
      <c r="T45" s="17" t="e">
        <f>'III Plan Rates'!$AA47*'V Consumer Factors'!$N$12</f>
        <v>#DIV/0!</v>
      </c>
      <c r="U45" s="17" t="e">
        <f>'III Plan Rates'!$AA47*'V Consumer Factors'!$N$13</f>
        <v>#DIV/0!</v>
      </c>
      <c r="V45" s="17" t="e">
        <f>'III Plan Rates'!$AA47*'V Consumer Factors'!$N$14</f>
        <v>#DIV/0!</v>
      </c>
      <c r="W45" s="17" t="e">
        <f>'III Plan Rates'!$AA47*'V Consumer Factors'!$N$15</f>
        <v>#DIV/0!</v>
      </c>
      <c r="X45" s="17" t="e">
        <f>'III Plan Rates'!$AA47*'V Consumer Factors'!$N$16</f>
        <v>#DIV/0!</v>
      </c>
      <c r="Y45" s="17" t="e">
        <f>'III Plan Rates'!$AA47*'V Consumer Factors'!$N$17</f>
        <v>#DIV/0!</v>
      </c>
      <c r="Z45" s="17" t="e">
        <f>'III Plan Rates'!$AA47*'V Consumer Factors'!$N$18</f>
        <v>#DIV/0!</v>
      </c>
      <c r="AA45" s="17" t="e">
        <f>'III Plan Rates'!$AA47*'V Consumer Factors'!$N$19</f>
        <v>#DIV/0!</v>
      </c>
      <c r="AB45" s="17" t="e">
        <f>'III Plan Rates'!$AA47*'V Consumer Factors'!$N$20</f>
        <v>#DIV/0!</v>
      </c>
      <c r="AC45" s="17">
        <f>IF('III Plan Rates'!$AP47&gt;0,SUMPRODUCT(T45:AB45,'III Plan Rates'!$AG47:$AO47)/'III Plan Rates'!$AP47,0)</f>
        <v>0</v>
      </c>
      <c r="AE45" s="278">
        <f t="shared" si="1"/>
        <v>0</v>
      </c>
      <c r="AF45" s="278">
        <f t="shared" si="2"/>
        <v>0</v>
      </c>
      <c r="AG45" s="278">
        <f t="shared" si="3"/>
        <v>0</v>
      </c>
      <c r="AH45" s="278">
        <f t="shared" si="4"/>
        <v>0</v>
      </c>
      <c r="AI45" s="278">
        <f t="shared" si="5"/>
        <v>0</v>
      </c>
      <c r="AJ45" s="278">
        <f t="shared" si="6"/>
        <v>0</v>
      </c>
      <c r="AK45" s="278">
        <f t="shared" si="7"/>
        <v>0</v>
      </c>
      <c r="AL45" s="278">
        <f t="shared" si="8"/>
        <v>0</v>
      </c>
      <c r="AM45" s="278">
        <f t="shared" si="9"/>
        <v>0</v>
      </c>
      <c r="AN45" s="278">
        <f t="shared" si="10"/>
        <v>0</v>
      </c>
    </row>
    <row r="46" spans="1:40" x14ac:dyDescent="0.25">
      <c r="A46" s="8" t="s">
        <v>111</v>
      </c>
      <c r="B46" s="283">
        <f>'III Plan Rates'!B48</f>
        <v>0</v>
      </c>
      <c r="C46" s="281">
        <f>'III Plan Rates'!D48</f>
        <v>0</v>
      </c>
      <c r="D46" s="282">
        <f>'III Plan Rates'!E48</f>
        <v>0</v>
      </c>
      <c r="E46" s="283">
        <f>'III Plan Rates'!F48</f>
        <v>0</v>
      </c>
      <c r="F46" s="284">
        <f>'III Plan Rates'!G48</f>
        <v>0</v>
      </c>
      <c r="G46" s="284">
        <f>'III Plan Rates'!J48</f>
        <v>0</v>
      </c>
      <c r="H46" s="258"/>
      <c r="I46" s="17">
        <f>'III Plan Rates'!$Z48*'V Consumer Factors'!$M$12</f>
        <v>0</v>
      </c>
      <c r="J46" s="17">
        <f>'III Plan Rates'!$Z48*'V Consumer Factors'!$M$13</f>
        <v>0</v>
      </c>
      <c r="K46" s="17">
        <f>'III Plan Rates'!$Z48*'V Consumer Factors'!$M$14</f>
        <v>0</v>
      </c>
      <c r="L46" s="17">
        <f>'III Plan Rates'!$Z48*'V Consumer Factors'!$M$15</f>
        <v>0</v>
      </c>
      <c r="M46" s="17">
        <f>'III Plan Rates'!$Z48*'V Consumer Factors'!$M$16</f>
        <v>0</v>
      </c>
      <c r="N46" s="17">
        <f>'III Plan Rates'!$Z48*'V Consumer Factors'!$M$17</f>
        <v>0</v>
      </c>
      <c r="O46" s="17">
        <f>'III Plan Rates'!$Z48*'V Consumer Factors'!$M$18</f>
        <v>0</v>
      </c>
      <c r="P46" s="17">
        <f>'III Plan Rates'!$Z48*'V Consumer Factors'!$M$19</f>
        <v>0</v>
      </c>
      <c r="Q46" s="17">
        <f>'III Plan Rates'!$Z48*'V Consumer Factors'!$M$20</f>
        <v>0</v>
      </c>
      <c r="R46" s="17">
        <f>IF('III Plan Rates'!$AP48&gt;0,SUMPRODUCT(I46:Q46,'III Plan Rates'!$AG48:$AO48)/'III Plan Rates'!$AP48,0)</f>
        <v>0</v>
      </c>
      <c r="S46" s="230"/>
      <c r="T46" s="17" t="e">
        <f>'III Plan Rates'!$AA48*'V Consumer Factors'!$N$12</f>
        <v>#DIV/0!</v>
      </c>
      <c r="U46" s="17" t="e">
        <f>'III Plan Rates'!$AA48*'V Consumer Factors'!$N$13</f>
        <v>#DIV/0!</v>
      </c>
      <c r="V46" s="17" t="e">
        <f>'III Plan Rates'!$AA48*'V Consumer Factors'!$N$14</f>
        <v>#DIV/0!</v>
      </c>
      <c r="W46" s="17" t="e">
        <f>'III Plan Rates'!$AA48*'V Consumer Factors'!$N$15</f>
        <v>#DIV/0!</v>
      </c>
      <c r="X46" s="17" t="e">
        <f>'III Plan Rates'!$AA48*'V Consumer Factors'!$N$16</f>
        <v>#DIV/0!</v>
      </c>
      <c r="Y46" s="17" t="e">
        <f>'III Plan Rates'!$AA48*'V Consumer Factors'!$N$17</f>
        <v>#DIV/0!</v>
      </c>
      <c r="Z46" s="17" t="e">
        <f>'III Plan Rates'!$AA48*'V Consumer Factors'!$N$18</f>
        <v>#DIV/0!</v>
      </c>
      <c r="AA46" s="17" t="e">
        <f>'III Plan Rates'!$AA48*'V Consumer Factors'!$N$19</f>
        <v>#DIV/0!</v>
      </c>
      <c r="AB46" s="17" t="e">
        <f>'III Plan Rates'!$AA48*'V Consumer Factors'!$N$20</f>
        <v>#DIV/0!</v>
      </c>
      <c r="AC46" s="17">
        <f>IF('III Plan Rates'!$AP48&gt;0,SUMPRODUCT(T46:AB46,'III Plan Rates'!$AG48:$AO48)/'III Plan Rates'!$AP48,0)</f>
        <v>0</v>
      </c>
      <c r="AE46" s="278">
        <f t="shared" si="1"/>
        <v>0</v>
      </c>
      <c r="AF46" s="278">
        <f t="shared" si="2"/>
        <v>0</v>
      </c>
      <c r="AG46" s="278">
        <f t="shared" si="3"/>
        <v>0</v>
      </c>
      <c r="AH46" s="278">
        <f t="shared" si="4"/>
        <v>0</v>
      </c>
      <c r="AI46" s="278">
        <f t="shared" si="5"/>
        <v>0</v>
      </c>
      <c r="AJ46" s="278">
        <f t="shared" si="6"/>
        <v>0</v>
      </c>
      <c r="AK46" s="278">
        <f t="shared" si="7"/>
        <v>0</v>
      </c>
      <c r="AL46" s="278">
        <f t="shared" si="8"/>
        <v>0</v>
      </c>
      <c r="AM46" s="278">
        <f t="shared" si="9"/>
        <v>0</v>
      </c>
      <c r="AN46" s="278">
        <f t="shared" si="10"/>
        <v>0</v>
      </c>
    </row>
    <row r="47" spans="1:40" x14ac:dyDescent="0.25">
      <c r="A47" s="8" t="s">
        <v>112</v>
      </c>
      <c r="B47" s="283">
        <f>'III Plan Rates'!B49</f>
        <v>0</v>
      </c>
      <c r="C47" s="281">
        <f>'III Plan Rates'!D49</f>
        <v>0</v>
      </c>
      <c r="D47" s="282">
        <f>'III Plan Rates'!E49</f>
        <v>0</v>
      </c>
      <c r="E47" s="283">
        <f>'III Plan Rates'!F49</f>
        <v>0</v>
      </c>
      <c r="F47" s="284">
        <f>'III Plan Rates'!G49</f>
        <v>0</v>
      </c>
      <c r="G47" s="284">
        <f>'III Plan Rates'!J49</f>
        <v>0</v>
      </c>
      <c r="H47" s="258"/>
      <c r="I47" s="17">
        <f>'III Plan Rates'!$Z49*'V Consumer Factors'!$M$12</f>
        <v>0</v>
      </c>
      <c r="J47" s="17">
        <f>'III Plan Rates'!$Z49*'V Consumer Factors'!$M$13</f>
        <v>0</v>
      </c>
      <c r="K47" s="17">
        <f>'III Plan Rates'!$Z49*'V Consumer Factors'!$M$14</f>
        <v>0</v>
      </c>
      <c r="L47" s="17">
        <f>'III Plan Rates'!$Z49*'V Consumer Factors'!$M$15</f>
        <v>0</v>
      </c>
      <c r="M47" s="17">
        <f>'III Plan Rates'!$Z49*'V Consumer Factors'!$M$16</f>
        <v>0</v>
      </c>
      <c r="N47" s="17">
        <f>'III Plan Rates'!$Z49*'V Consumer Factors'!$M$17</f>
        <v>0</v>
      </c>
      <c r="O47" s="17">
        <f>'III Plan Rates'!$Z49*'V Consumer Factors'!$M$18</f>
        <v>0</v>
      </c>
      <c r="P47" s="17">
        <f>'III Plan Rates'!$Z49*'V Consumer Factors'!$M$19</f>
        <v>0</v>
      </c>
      <c r="Q47" s="17">
        <f>'III Plan Rates'!$Z49*'V Consumer Factors'!$M$20</f>
        <v>0</v>
      </c>
      <c r="R47" s="17">
        <f>IF('III Plan Rates'!$AP49&gt;0,SUMPRODUCT(I47:Q47,'III Plan Rates'!$AG49:$AO49)/'III Plan Rates'!$AP49,0)</f>
        <v>0</v>
      </c>
      <c r="S47" s="230"/>
      <c r="T47" s="17" t="e">
        <f>'III Plan Rates'!$AA49*'V Consumer Factors'!$N$12</f>
        <v>#DIV/0!</v>
      </c>
      <c r="U47" s="17" t="e">
        <f>'III Plan Rates'!$AA49*'V Consumer Factors'!$N$13</f>
        <v>#DIV/0!</v>
      </c>
      <c r="V47" s="17" t="e">
        <f>'III Plan Rates'!$AA49*'V Consumer Factors'!$N$14</f>
        <v>#DIV/0!</v>
      </c>
      <c r="W47" s="17" t="e">
        <f>'III Plan Rates'!$AA49*'V Consumer Factors'!$N$15</f>
        <v>#DIV/0!</v>
      </c>
      <c r="X47" s="17" t="e">
        <f>'III Plan Rates'!$AA49*'V Consumer Factors'!$N$16</f>
        <v>#DIV/0!</v>
      </c>
      <c r="Y47" s="17" t="e">
        <f>'III Plan Rates'!$AA49*'V Consumer Factors'!$N$17</f>
        <v>#DIV/0!</v>
      </c>
      <c r="Z47" s="17" t="e">
        <f>'III Plan Rates'!$AA49*'V Consumer Factors'!$N$18</f>
        <v>#DIV/0!</v>
      </c>
      <c r="AA47" s="17" t="e">
        <f>'III Plan Rates'!$AA49*'V Consumer Factors'!$N$19</f>
        <v>#DIV/0!</v>
      </c>
      <c r="AB47" s="17" t="e">
        <f>'III Plan Rates'!$AA49*'V Consumer Factors'!$N$20</f>
        <v>#DIV/0!</v>
      </c>
      <c r="AC47" s="17">
        <f>IF('III Plan Rates'!$AP49&gt;0,SUMPRODUCT(T47:AB47,'III Plan Rates'!$AG49:$AO49)/'III Plan Rates'!$AP49,0)</f>
        <v>0</v>
      </c>
      <c r="AE47" s="278">
        <f t="shared" si="1"/>
        <v>0</v>
      </c>
      <c r="AF47" s="278">
        <f t="shared" si="2"/>
        <v>0</v>
      </c>
      <c r="AG47" s="278">
        <f t="shared" si="3"/>
        <v>0</v>
      </c>
      <c r="AH47" s="278">
        <f t="shared" si="4"/>
        <v>0</v>
      </c>
      <c r="AI47" s="278">
        <f t="shared" si="5"/>
        <v>0</v>
      </c>
      <c r="AJ47" s="278">
        <f t="shared" si="6"/>
        <v>0</v>
      </c>
      <c r="AK47" s="278">
        <f t="shared" si="7"/>
        <v>0</v>
      </c>
      <c r="AL47" s="278">
        <f t="shared" si="8"/>
        <v>0</v>
      </c>
      <c r="AM47" s="278">
        <f t="shared" si="9"/>
        <v>0</v>
      </c>
      <c r="AN47" s="278">
        <f t="shared" si="10"/>
        <v>0</v>
      </c>
    </row>
    <row r="48" spans="1:40" x14ac:dyDescent="0.25">
      <c r="A48" s="8" t="s">
        <v>113</v>
      </c>
      <c r="B48" s="283">
        <f>'III Plan Rates'!B50</f>
        <v>0</v>
      </c>
      <c r="C48" s="281">
        <f>'III Plan Rates'!D50</f>
        <v>0</v>
      </c>
      <c r="D48" s="282">
        <f>'III Plan Rates'!E50</f>
        <v>0</v>
      </c>
      <c r="E48" s="283">
        <f>'III Plan Rates'!F50</f>
        <v>0</v>
      </c>
      <c r="F48" s="284">
        <f>'III Plan Rates'!G50</f>
        <v>0</v>
      </c>
      <c r="G48" s="284">
        <f>'III Plan Rates'!J50</f>
        <v>0</v>
      </c>
      <c r="H48" s="258"/>
      <c r="I48" s="17">
        <f>'III Plan Rates'!$Z50*'V Consumer Factors'!$M$12</f>
        <v>0</v>
      </c>
      <c r="J48" s="17">
        <f>'III Plan Rates'!$Z50*'V Consumer Factors'!$M$13</f>
        <v>0</v>
      </c>
      <c r="K48" s="17">
        <f>'III Plan Rates'!$Z50*'V Consumer Factors'!$M$14</f>
        <v>0</v>
      </c>
      <c r="L48" s="17">
        <f>'III Plan Rates'!$Z50*'V Consumer Factors'!$M$15</f>
        <v>0</v>
      </c>
      <c r="M48" s="17">
        <f>'III Plan Rates'!$Z50*'V Consumer Factors'!$M$16</f>
        <v>0</v>
      </c>
      <c r="N48" s="17">
        <f>'III Plan Rates'!$Z50*'V Consumer Factors'!$M$17</f>
        <v>0</v>
      </c>
      <c r="O48" s="17">
        <f>'III Plan Rates'!$Z50*'V Consumer Factors'!$M$18</f>
        <v>0</v>
      </c>
      <c r="P48" s="17">
        <f>'III Plan Rates'!$Z50*'V Consumer Factors'!$M$19</f>
        <v>0</v>
      </c>
      <c r="Q48" s="17">
        <f>'III Plan Rates'!$Z50*'V Consumer Factors'!$M$20</f>
        <v>0</v>
      </c>
      <c r="R48" s="17">
        <f>IF('III Plan Rates'!$AP50&gt;0,SUMPRODUCT(I48:Q48,'III Plan Rates'!$AG50:$AO50)/'III Plan Rates'!$AP50,0)</f>
        <v>0</v>
      </c>
      <c r="S48" s="230"/>
      <c r="T48" s="17" t="e">
        <f>'III Plan Rates'!$AA50*'V Consumer Factors'!$N$12</f>
        <v>#DIV/0!</v>
      </c>
      <c r="U48" s="17" t="e">
        <f>'III Plan Rates'!$AA50*'V Consumer Factors'!$N$13</f>
        <v>#DIV/0!</v>
      </c>
      <c r="V48" s="17" t="e">
        <f>'III Plan Rates'!$AA50*'V Consumer Factors'!$N$14</f>
        <v>#DIV/0!</v>
      </c>
      <c r="W48" s="17" t="e">
        <f>'III Plan Rates'!$AA50*'V Consumer Factors'!$N$15</f>
        <v>#DIV/0!</v>
      </c>
      <c r="X48" s="17" t="e">
        <f>'III Plan Rates'!$AA50*'V Consumer Factors'!$N$16</f>
        <v>#DIV/0!</v>
      </c>
      <c r="Y48" s="17" t="e">
        <f>'III Plan Rates'!$AA50*'V Consumer Factors'!$N$17</f>
        <v>#DIV/0!</v>
      </c>
      <c r="Z48" s="17" t="e">
        <f>'III Plan Rates'!$AA50*'V Consumer Factors'!$N$18</f>
        <v>#DIV/0!</v>
      </c>
      <c r="AA48" s="17" t="e">
        <f>'III Plan Rates'!$AA50*'V Consumer Factors'!$N$19</f>
        <v>#DIV/0!</v>
      </c>
      <c r="AB48" s="17" t="e">
        <f>'III Plan Rates'!$AA50*'V Consumer Factors'!$N$20</f>
        <v>#DIV/0!</v>
      </c>
      <c r="AC48" s="17">
        <f>IF('III Plan Rates'!$AP50&gt;0,SUMPRODUCT(T48:AB48,'III Plan Rates'!$AG50:$AO50)/'III Plan Rates'!$AP50,0)</f>
        <v>0</v>
      </c>
      <c r="AE48" s="278">
        <f t="shared" si="1"/>
        <v>0</v>
      </c>
      <c r="AF48" s="278">
        <f t="shared" si="2"/>
        <v>0</v>
      </c>
      <c r="AG48" s="278">
        <f t="shared" si="3"/>
        <v>0</v>
      </c>
      <c r="AH48" s="278">
        <f t="shared" si="4"/>
        <v>0</v>
      </c>
      <c r="AI48" s="278">
        <f t="shared" si="5"/>
        <v>0</v>
      </c>
      <c r="AJ48" s="278">
        <f t="shared" si="6"/>
        <v>0</v>
      </c>
      <c r="AK48" s="278">
        <f t="shared" si="7"/>
        <v>0</v>
      </c>
      <c r="AL48" s="278">
        <f t="shared" si="8"/>
        <v>0</v>
      </c>
      <c r="AM48" s="278">
        <f t="shared" si="9"/>
        <v>0</v>
      </c>
      <c r="AN48" s="278">
        <f t="shared" si="10"/>
        <v>0</v>
      </c>
    </row>
    <row r="49" spans="1:40" x14ac:dyDescent="0.25">
      <c r="A49" s="8" t="s">
        <v>114</v>
      </c>
      <c r="B49" s="283">
        <f>'III Plan Rates'!B51</f>
        <v>0</v>
      </c>
      <c r="C49" s="281">
        <f>'III Plan Rates'!D51</f>
        <v>0</v>
      </c>
      <c r="D49" s="282">
        <f>'III Plan Rates'!E51</f>
        <v>0</v>
      </c>
      <c r="E49" s="283">
        <f>'III Plan Rates'!F51</f>
        <v>0</v>
      </c>
      <c r="F49" s="284">
        <f>'III Plan Rates'!G51</f>
        <v>0</v>
      </c>
      <c r="G49" s="284">
        <f>'III Plan Rates'!J51</f>
        <v>0</v>
      </c>
      <c r="H49" s="258"/>
      <c r="I49" s="17">
        <f>'III Plan Rates'!$Z51*'V Consumer Factors'!$M$12</f>
        <v>0</v>
      </c>
      <c r="J49" s="17">
        <f>'III Plan Rates'!$Z51*'V Consumer Factors'!$M$13</f>
        <v>0</v>
      </c>
      <c r="K49" s="17">
        <f>'III Plan Rates'!$Z51*'V Consumer Factors'!$M$14</f>
        <v>0</v>
      </c>
      <c r="L49" s="17">
        <f>'III Plan Rates'!$Z51*'V Consumer Factors'!$M$15</f>
        <v>0</v>
      </c>
      <c r="M49" s="17">
        <f>'III Plan Rates'!$Z51*'V Consumer Factors'!$M$16</f>
        <v>0</v>
      </c>
      <c r="N49" s="17">
        <f>'III Plan Rates'!$Z51*'V Consumer Factors'!$M$17</f>
        <v>0</v>
      </c>
      <c r="O49" s="17">
        <f>'III Plan Rates'!$Z51*'V Consumer Factors'!$M$18</f>
        <v>0</v>
      </c>
      <c r="P49" s="17">
        <f>'III Plan Rates'!$Z51*'V Consumer Factors'!$M$19</f>
        <v>0</v>
      </c>
      <c r="Q49" s="17">
        <f>'III Plan Rates'!$Z51*'V Consumer Factors'!$M$20</f>
        <v>0</v>
      </c>
      <c r="R49" s="17">
        <f>IF('III Plan Rates'!$AP51&gt;0,SUMPRODUCT(I49:Q49,'III Plan Rates'!$AG51:$AO51)/'III Plan Rates'!$AP51,0)</f>
        <v>0</v>
      </c>
      <c r="S49" s="230"/>
      <c r="T49" s="17" t="e">
        <f>'III Plan Rates'!$AA51*'V Consumer Factors'!$N$12</f>
        <v>#DIV/0!</v>
      </c>
      <c r="U49" s="17" t="e">
        <f>'III Plan Rates'!$AA51*'V Consumer Factors'!$N$13</f>
        <v>#DIV/0!</v>
      </c>
      <c r="V49" s="17" t="e">
        <f>'III Plan Rates'!$AA51*'V Consumer Factors'!$N$14</f>
        <v>#DIV/0!</v>
      </c>
      <c r="W49" s="17" t="e">
        <f>'III Plan Rates'!$AA51*'V Consumer Factors'!$N$15</f>
        <v>#DIV/0!</v>
      </c>
      <c r="X49" s="17" t="e">
        <f>'III Plan Rates'!$AA51*'V Consumer Factors'!$N$16</f>
        <v>#DIV/0!</v>
      </c>
      <c r="Y49" s="17" t="e">
        <f>'III Plan Rates'!$AA51*'V Consumer Factors'!$N$17</f>
        <v>#DIV/0!</v>
      </c>
      <c r="Z49" s="17" t="e">
        <f>'III Plan Rates'!$AA51*'V Consumer Factors'!$N$18</f>
        <v>#DIV/0!</v>
      </c>
      <c r="AA49" s="17" t="e">
        <f>'III Plan Rates'!$AA51*'V Consumer Factors'!$N$19</f>
        <v>#DIV/0!</v>
      </c>
      <c r="AB49" s="17" t="e">
        <f>'III Plan Rates'!$AA51*'V Consumer Factors'!$N$20</f>
        <v>#DIV/0!</v>
      </c>
      <c r="AC49" s="17">
        <f>IF('III Plan Rates'!$AP51&gt;0,SUMPRODUCT(T49:AB49,'III Plan Rates'!$AG51:$AO51)/'III Plan Rates'!$AP51,0)</f>
        <v>0</v>
      </c>
      <c r="AE49" s="278">
        <f t="shared" si="1"/>
        <v>0</v>
      </c>
      <c r="AF49" s="278">
        <f t="shared" si="2"/>
        <v>0</v>
      </c>
      <c r="AG49" s="278">
        <f t="shared" si="3"/>
        <v>0</v>
      </c>
      <c r="AH49" s="278">
        <f t="shared" si="4"/>
        <v>0</v>
      </c>
      <c r="AI49" s="278">
        <f t="shared" si="5"/>
        <v>0</v>
      </c>
      <c r="AJ49" s="278">
        <f t="shared" si="6"/>
        <v>0</v>
      </c>
      <c r="AK49" s="278">
        <f t="shared" si="7"/>
        <v>0</v>
      </c>
      <c r="AL49" s="278">
        <f t="shared" si="8"/>
        <v>0</v>
      </c>
      <c r="AM49" s="278">
        <f t="shared" si="9"/>
        <v>0</v>
      </c>
      <c r="AN49" s="278">
        <f t="shared" si="10"/>
        <v>0</v>
      </c>
    </row>
    <row r="50" spans="1:40" x14ac:dyDescent="0.25">
      <c r="A50" s="8" t="s">
        <v>115</v>
      </c>
      <c r="B50" s="283">
        <f>'III Plan Rates'!B52</f>
        <v>0</v>
      </c>
      <c r="C50" s="281">
        <f>'III Plan Rates'!D52</f>
        <v>0</v>
      </c>
      <c r="D50" s="282">
        <f>'III Plan Rates'!E52</f>
        <v>0</v>
      </c>
      <c r="E50" s="283">
        <f>'III Plan Rates'!F52</f>
        <v>0</v>
      </c>
      <c r="F50" s="284">
        <f>'III Plan Rates'!G52</f>
        <v>0</v>
      </c>
      <c r="G50" s="284">
        <f>'III Plan Rates'!J52</f>
        <v>0</v>
      </c>
      <c r="H50" s="258"/>
      <c r="I50" s="17">
        <f>'III Plan Rates'!$Z52*'V Consumer Factors'!$M$12</f>
        <v>0</v>
      </c>
      <c r="J50" s="17">
        <f>'III Plan Rates'!$Z52*'V Consumer Factors'!$M$13</f>
        <v>0</v>
      </c>
      <c r="K50" s="17">
        <f>'III Plan Rates'!$Z52*'V Consumer Factors'!$M$14</f>
        <v>0</v>
      </c>
      <c r="L50" s="17">
        <f>'III Plan Rates'!$Z52*'V Consumer Factors'!$M$15</f>
        <v>0</v>
      </c>
      <c r="M50" s="17">
        <f>'III Plan Rates'!$Z52*'V Consumer Factors'!$M$16</f>
        <v>0</v>
      </c>
      <c r="N50" s="17">
        <f>'III Plan Rates'!$Z52*'V Consumer Factors'!$M$17</f>
        <v>0</v>
      </c>
      <c r="O50" s="17">
        <f>'III Plan Rates'!$Z52*'V Consumer Factors'!$M$18</f>
        <v>0</v>
      </c>
      <c r="P50" s="17">
        <f>'III Plan Rates'!$Z52*'V Consumer Factors'!$M$19</f>
        <v>0</v>
      </c>
      <c r="Q50" s="17">
        <f>'III Plan Rates'!$Z52*'V Consumer Factors'!$M$20</f>
        <v>0</v>
      </c>
      <c r="R50" s="17">
        <f>IF('III Plan Rates'!$AP52&gt;0,SUMPRODUCT(I50:Q50,'III Plan Rates'!$AG52:$AO52)/'III Plan Rates'!$AP52,0)</f>
        <v>0</v>
      </c>
      <c r="S50" s="230"/>
      <c r="T50" s="17" t="e">
        <f>'III Plan Rates'!$AA52*'V Consumer Factors'!$N$12</f>
        <v>#DIV/0!</v>
      </c>
      <c r="U50" s="17" t="e">
        <f>'III Plan Rates'!$AA52*'V Consumer Factors'!$N$13</f>
        <v>#DIV/0!</v>
      </c>
      <c r="V50" s="17" t="e">
        <f>'III Plan Rates'!$AA52*'V Consumer Factors'!$N$14</f>
        <v>#DIV/0!</v>
      </c>
      <c r="W50" s="17" t="e">
        <f>'III Plan Rates'!$AA52*'V Consumer Factors'!$N$15</f>
        <v>#DIV/0!</v>
      </c>
      <c r="X50" s="17" t="e">
        <f>'III Plan Rates'!$AA52*'V Consumer Factors'!$N$16</f>
        <v>#DIV/0!</v>
      </c>
      <c r="Y50" s="17" t="e">
        <f>'III Plan Rates'!$AA52*'V Consumer Factors'!$N$17</f>
        <v>#DIV/0!</v>
      </c>
      <c r="Z50" s="17" t="e">
        <f>'III Plan Rates'!$AA52*'V Consumer Factors'!$N$18</f>
        <v>#DIV/0!</v>
      </c>
      <c r="AA50" s="17" t="e">
        <f>'III Plan Rates'!$AA52*'V Consumer Factors'!$N$19</f>
        <v>#DIV/0!</v>
      </c>
      <c r="AB50" s="17" t="e">
        <f>'III Plan Rates'!$AA52*'V Consumer Factors'!$N$20</f>
        <v>#DIV/0!</v>
      </c>
      <c r="AC50" s="17">
        <f>IF('III Plan Rates'!$AP52&gt;0,SUMPRODUCT(T50:AB50,'III Plan Rates'!$AG52:$AO52)/'III Plan Rates'!$AP52,0)</f>
        <v>0</v>
      </c>
      <c r="AE50" s="278">
        <f t="shared" si="1"/>
        <v>0</v>
      </c>
      <c r="AF50" s="278">
        <f t="shared" si="2"/>
        <v>0</v>
      </c>
      <c r="AG50" s="278">
        <f t="shared" si="3"/>
        <v>0</v>
      </c>
      <c r="AH50" s="278">
        <f t="shared" si="4"/>
        <v>0</v>
      </c>
      <c r="AI50" s="278">
        <f t="shared" si="5"/>
        <v>0</v>
      </c>
      <c r="AJ50" s="278">
        <f t="shared" si="6"/>
        <v>0</v>
      </c>
      <c r="AK50" s="278">
        <f t="shared" si="7"/>
        <v>0</v>
      </c>
      <c r="AL50" s="278">
        <f t="shared" si="8"/>
        <v>0</v>
      </c>
      <c r="AM50" s="278">
        <f t="shared" si="9"/>
        <v>0</v>
      </c>
      <c r="AN50" s="278">
        <f t="shared" si="10"/>
        <v>0</v>
      </c>
    </row>
    <row r="51" spans="1:40" x14ac:dyDescent="0.25">
      <c r="A51" s="8" t="s">
        <v>116</v>
      </c>
      <c r="B51" s="283">
        <f>'III Plan Rates'!B53</f>
        <v>0</v>
      </c>
      <c r="C51" s="281">
        <f>'III Plan Rates'!D53</f>
        <v>0</v>
      </c>
      <c r="D51" s="282">
        <f>'III Plan Rates'!E53</f>
        <v>0</v>
      </c>
      <c r="E51" s="283">
        <f>'III Plan Rates'!F53</f>
        <v>0</v>
      </c>
      <c r="F51" s="284">
        <f>'III Plan Rates'!G53</f>
        <v>0</v>
      </c>
      <c r="G51" s="284">
        <f>'III Plan Rates'!J53</f>
        <v>0</v>
      </c>
      <c r="H51" s="258"/>
      <c r="I51" s="17">
        <f>'III Plan Rates'!$Z53*'V Consumer Factors'!$M$12</f>
        <v>0</v>
      </c>
      <c r="J51" s="17">
        <f>'III Plan Rates'!$Z53*'V Consumer Factors'!$M$13</f>
        <v>0</v>
      </c>
      <c r="K51" s="17">
        <f>'III Plan Rates'!$Z53*'V Consumer Factors'!$M$14</f>
        <v>0</v>
      </c>
      <c r="L51" s="17">
        <f>'III Plan Rates'!$Z53*'V Consumer Factors'!$M$15</f>
        <v>0</v>
      </c>
      <c r="M51" s="17">
        <f>'III Plan Rates'!$Z53*'V Consumer Factors'!$M$16</f>
        <v>0</v>
      </c>
      <c r="N51" s="17">
        <f>'III Plan Rates'!$Z53*'V Consumer Factors'!$M$17</f>
        <v>0</v>
      </c>
      <c r="O51" s="17">
        <f>'III Plan Rates'!$Z53*'V Consumer Factors'!$M$18</f>
        <v>0</v>
      </c>
      <c r="P51" s="17">
        <f>'III Plan Rates'!$Z53*'V Consumer Factors'!$M$19</f>
        <v>0</v>
      </c>
      <c r="Q51" s="17">
        <f>'III Plan Rates'!$Z53*'V Consumer Factors'!$M$20</f>
        <v>0</v>
      </c>
      <c r="R51" s="17">
        <f>IF('III Plan Rates'!$AP53&gt;0,SUMPRODUCT(I51:Q51,'III Plan Rates'!$AG53:$AO53)/'III Plan Rates'!$AP53,0)</f>
        <v>0</v>
      </c>
      <c r="S51" s="230"/>
      <c r="T51" s="17" t="e">
        <f>'III Plan Rates'!$AA53*'V Consumer Factors'!$N$12</f>
        <v>#DIV/0!</v>
      </c>
      <c r="U51" s="17" t="e">
        <f>'III Plan Rates'!$AA53*'V Consumer Factors'!$N$13</f>
        <v>#DIV/0!</v>
      </c>
      <c r="V51" s="17" t="e">
        <f>'III Plan Rates'!$AA53*'V Consumer Factors'!$N$14</f>
        <v>#DIV/0!</v>
      </c>
      <c r="W51" s="17" t="e">
        <f>'III Plan Rates'!$AA53*'V Consumer Factors'!$N$15</f>
        <v>#DIV/0!</v>
      </c>
      <c r="X51" s="17" t="e">
        <f>'III Plan Rates'!$AA53*'V Consumer Factors'!$N$16</f>
        <v>#DIV/0!</v>
      </c>
      <c r="Y51" s="17" t="e">
        <f>'III Plan Rates'!$AA53*'V Consumer Factors'!$N$17</f>
        <v>#DIV/0!</v>
      </c>
      <c r="Z51" s="17" t="e">
        <f>'III Plan Rates'!$AA53*'V Consumer Factors'!$N$18</f>
        <v>#DIV/0!</v>
      </c>
      <c r="AA51" s="17" t="e">
        <f>'III Plan Rates'!$AA53*'V Consumer Factors'!$N$19</f>
        <v>#DIV/0!</v>
      </c>
      <c r="AB51" s="17" t="e">
        <f>'III Plan Rates'!$AA53*'V Consumer Factors'!$N$20</f>
        <v>#DIV/0!</v>
      </c>
      <c r="AC51" s="17">
        <f>IF('III Plan Rates'!$AP53&gt;0,SUMPRODUCT(T51:AB51,'III Plan Rates'!$AG53:$AO53)/'III Plan Rates'!$AP53,0)</f>
        <v>0</v>
      </c>
      <c r="AE51" s="278">
        <f t="shared" si="1"/>
        <v>0</v>
      </c>
      <c r="AF51" s="278">
        <f t="shared" si="2"/>
        <v>0</v>
      </c>
      <c r="AG51" s="278">
        <f t="shared" si="3"/>
        <v>0</v>
      </c>
      <c r="AH51" s="278">
        <f t="shared" si="4"/>
        <v>0</v>
      </c>
      <c r="AI51" s="278">
        <f t="shared" si="5"/>
        <v>0</v>
      </c>
      <c r="AJ51" s="278">
        <f t="shared" si="6"/>
        <v>0</v>
      </c>
      <c r="AK51" s="278">
        <f t="shared" si="7"/>
        <v>0</v>
      </c>
      <c r="AL51" s="278">
        <f t="shared" si="8"/>
        <v>0</v>
      </c>
      <c r="AM51" s="278">
        <f t="shared" si="9"/>
        <v>0</v>
      </c>
      <c r="AN51" s="278">
        <f t="shared" si="10"/>
        <v>0</v>
      </c>
    </row>
    <row r="52" spans="1:40" x14ac:dyDescent="0.25">
      <c r="A52" s="8" t="s">
        <v>117</v>
      </c>
      <c r="B52" s="283">
        <f>'III Plan Rates'!B54</f>
        <v>0</v>
      </c>
      <c r="C52" s="281">
        <f>'III Plan Rates'!D54</f>
        <v>0</v>
      </c>
      <c r="D52" s="282">
        <f>'III Plan Rates'!E54</f>
        <v>0</v>
      </c>
      <c r="E52" s="283">
        <f>'III Plan Rates'!F54</f>
        <v>0</v>
      </c>
      <c r="F52" s="284">
        <f>'III Plan Rates'!G54</f>
        <v>0</v>
      </c>
      <c r="G52" s="284">
        <f>'III Plan Rates'!J54</f>
        <v>0</v>
      </c>
      <c r="H52" s="258"/>
      <c r="I52" s="17">
        <f>'III Plan Rates'!$Z54*'V Consumer Factors'!$M$12</f>
        <v>0</v>
      </c>
      <c r="J52" s="17">
        <f>'III Plan Rates'!$Z54*'V Consumer Factors'!$M$13</f>
        <v>0</v>
      </c>
      <c r="K52" s="17">
        <f>'III Plan Rates'!$Z54*'V Consumer Factors'!$M$14</f>
        <v>0</v>
      </c>
      <c r="L52" s="17">
        <f>'III Plan Rates'!$Z54*'V Consumer Factors'!$M$15</f>
        <v>0</v>
      </c>
      <c r="M52" s="17">
        <f>'III Plan Rates'!$Z54*'V Consumer Factors'!$M$16</f>
        <v>0</v>
      </c>
      <c r="N52" s="17">
        <f>'III Plan Rates'!$Z54*'V Consumer Factors'!$M$17</f>
        <v>0</v>
      </c>
      <c r="O52" s="17">
        <f>'III Plan Rates'!$Z54*'V Consumer Factors'!$M$18</f>
        <v>0</v>
      </c>
      <c r="P52" s="17">
        <f>'III Plan Rates'!$Z54*'V Consumer Factors'!$M$19</f>
        <v>0</v>
      </c>
      <c r="Q52" s="17">
        <f>'III Plan Rates'!$Z54*'V Consumer Factors'!$M$20</f>
        <v>0</v>
      </c>
      <c r="R52" s="17">
        <f>IF('III Plan Rates'!$AP54&gt;0,SUMPRODUCT(I52:Q52,'III Plan Rates'!$AG54:$AO54)/'III Plan Rates'!$AP54,0)</f>
        <v>0</v>
      </c>
      <c r="S52" s="230"/>
      <c r="T52" s="17" t="e">
        <f>'III Plan Rates'!$AA54*'V Consumer Factors'!$N$12</f>
        <v>#DIV/0!</v>
      </c>
      <c r="U52" s="17" t="e">
        <f>'III Plan Rates'!$AA54*'V Consumer Factors'!$N$13</f>
        <v>#DIV/0!</v>
      </c>
      <c r="V52" s="17" t="e">
        <f>'III Plan Rates'!$AA54*'V Consumer Factors'!$N$14</f>
        <v>#DIV/0!</v>
      </c>
      <c r="W52" s="17" t="e">
        <f>'III Plan Rates'!$AA54*'V Consumer Factors'!$N$15</f>
        <v>#DIV/0!</v>
      </c>
      <c r="X52" s="17" t="e">
        <f>'III Plan Rates'!$AA54*'V Consumer Factors'!$N$16</f>
        <v>#DIV/0!</v>
      </c>
      <c r="Y52" s="17" t="e">
        <f>'III Plan Rates'!$AA54*'V Consumer Factors'!$N$17</f>
        <v>#DIV/0!</v>
      </c>
      <c r="Z52" s="17" t="e">
        <f>'III Plan Rates'!$AA54*'V Consumer Factors'!$N$18</f>
        <v>#DIV/0!</v>
      </c>
      <c r="AA52" s="17" t="e">
        <f>'III Plan Rates'!$AA54*'V Consumer Factors'!$N$19</f>
        <v>#DIV/0!</v>
      </c>
      <c r="AB52" s="17" t="e">
        <f>'III Plan Rates'!$AA54*'V Consumer Factors'!$N$20</f>
        <v>#DIV/0!</v>
      </c>
      <c r="AC52" s="17">
        <f>IF('III Plan Rates'!$AP54&gt;0,SUMPRODUCT(T52:AB52,'III Plan Rates'!$AG54:$AO54)/'III Plan Rates'!$AP54,0)</f>
        <v>0</v>
      </c>
      <c r="AE52" s="278">
        <f t="shared" si="1"/>
        <v>0</v>
      </c>
      <c r="AF52" s="278">
        <f t="shared" si="2"/>
        <v>0</v>
      </c>
      <c r="AG52" s="278">
        <f t="shared" si="3"/>
        <v>0</v>
      </c>
      <c r="AH52" s="278">
        <f t="shared" si="4"/>
        <v>0</v>
      </c>
      <c r="AI52" s="278">
        <f t="shared" si="5"/>
        <v>0</v>
      </c>
      <c r="AJ52" s="278">
        <f t="shared" si="6"/>
        <v>0</v>
      </c>
      <c r="AK52" s="278">
        <f t="shared" si="7"/>
        <v>0</v>
      </c>
      <c r="AL52" s="278">
        <f t="shared" si="8"/>
        <v>0</v>
      </c>
      <c r="AM52" s="278">
        <f t="shared" si="9"/>
        <v>0</v>
      </c>
      <c r="AN52" s="278">
        <f t="shared" si="10"/>
        <v>0</v>
      </c>
    </row>
    <row r="53" spans="1:40" x14ac:dyDescent="0.25">
      <c r="A53" s="8" t="s">
        <v>118</v>
      </c>
      <c r="B53" s="283">
        <f>'III Plan Rates'!B55</f>
        <v>0</v>
      </c>
      <c r="C53" s="281">
        <f>'III Plan Rates'!D55</f>
        <v>0</v>
      </c>
      <c r="D53" s="282">
        <f>'III Plan Rates'!E55</f>
        <v>0</v>
      </c>
      <c r="E53" s="283">
        <f>'III Plan Rates'!F55</f>
        <v>0</v>
      </c>
      <c r="F53" s="284">
        <f>'III Plan Rates'!G55</f>
        <v>0</v>
      </c>
      <c r="G53" s="284">
        <f>'III Plan Rates'!J55</f>
        <v>0</v>
      </c>
      <c r="H53" s="258"/>
      <c r="I53" s="17">
        <f>'III Plan Rates'!$Z55*'V Consumer Factors'!$M$12</f>
        <v>0</v>
      </c>
      <c r="J53" s="17">
        <f>'III Plan Rates'!$Z55*'V Consumer Factors'!$M$13</f>
        <v>0</v>
      </c>
      <c r="K53" s="17">
        <f>'III Plan Rates'!$Z55*'V Consumer Factors'!$M$14</f>
        <v>0</v>
      </c>
      <c r="L53" s="17">
        <f>'III Plan Rates'!$Z55*'V Consumer Factors'!$M$15</f>
        <v>0</v>
      </c>
      <c r="M53" s="17">
        <f>'III Plan Rates'!$Z55*'V Consumer Factors'!$M$16</f>
        <v>0</v>
      </c>
      <c r="N53" s="17">
        <f>'III Plan Rates'!$Z55*'V Consumer Factors'!$M$17</f>
        <v>0</v>
      </c>
      <c r="O53" s="17">
        <f>'III Plan Rates'!$Z55*'V Consumer Factors'!$M$18</f>
        <v>0</v>
      </c>
      <c r="P53" s="17">
        <f>'III Plan Rates'!$Z55*'V Consumer Factors'!$M$19</f>
        <v>0</v>
      </c>
      <c r="Q53" s="17">
        <f>'III Plan Rates'!$Z55*'V Consumer Factors'!$M$20</f>
        <v>0</v>
      </c>
      <c r="R53" s="17">
        <f>IF('III Plan Rates'!$AP55&gt;0,SUMPRODUCT(I53:Q53,'III Plan Rates'!$AG55:$AO55)/'III Plan Rates'!$AP55,0)</f>
        <v>0</v>
      </c>
      <c r="S53" s="230"/>
      <c r="T53" s="17" t="e">
        <f>'III Plan Rates'!$AA55*'V Consumer Factors'!$N$12</f>
        <v>#DIV/0!</v>
      </c>
      <c r="U53" s="17" t="e">
        <f>'III Plan Rates'!$AA55*'V Consumer Factors'!$N$13</f>
        <v>#DIV/0!</v>
      </c>
      <c r="V53" s="17" t="e">
        <f>'III Plan Rates'!$AA55*'V Consumer Factors'!$N$14</f>
        <v>#DIV/0!</v>
      </c>
      <c r="W53" s="17" t="e">
        <f>'III Plan Rates'!$AA55*'V Consumer Factors'!$N$15</f>
        <v>#DIV/0!</v>
      </c>
      <c r="X53" s="17" t="e">
        <f>'III Plan Rates'!$AA55*'V Consumer Factors'!$N$16</f>
        <v>#DIV/0!</v>
      </c>
      <c r="Y53" s="17" t="e">
        <f>'III Plan Rates'!$AA55*'V Consumer Factors'!$N$17</f>
        <v>#DIV/0!</v>
      </c>
      <c r="Z53" s="17" t="e">
        <f>'III Plan Rates'!$AA55*'V Consumer Factors'!$N$18</f>
        <v>#DIV/0!</v>
      </c>
      <c r="AA53" s="17" t="e">
        <f>'III Plan Rates'!$AA55*'V Consumer Factors'!$N$19</f>
        <v>#DIV/0!</v>
      </c>
      <c r="AB53" s="17" t="e">
        <f>'III Plan Rates'!$AA55*'V Consumer Factors'!$N$20</f>
        <v>#DIV/0!</v>
      </c>
      <c r="AC53" s="17">
        <f>IF('III Plan Rates'!$AP55&gt;0,SUMPRODUCT(T53:AB53,'III Plan Rates'!$AG55:$AO55)/'III Plan Rates'!$AP55,0)</f>
        <v>0</v>
      </c>
      <c r="AE53" s="278">
        <f t="shared" si="1"/>
        <v>0</v>
      </c>
      <c r="AF53" s="278">
        <f t="shared" si="2"/>
        <v>0</v>
      </c>
      <c r="AG53" s="278">
        <f t="shared" si="3"/>
        <v>0</v>
      </c>
      <c r="AH53" s="278">
        <f t="shared" si="4"/>
        <v>0</v>
      </c>
      <c r="AI53" s="278">
        <f t="shared" si="5"/>
        <v>0</v>
      </c>
      <c r="AJ53" s="278">
        <f t="shared" si="6"/>
        <v>0</v>
      </c>
      <c r="AK53" s="278">
        <f t="shared" si="7"/>
        <v>0</v>
      </c>
      <c r="AL53" s="278">
        <f t="shared" si="8"/>
        <v>0</v>
      </c>
      <c r="AM53" s="278">
        <f t="shared" si="9"/>
        <v>0</v>
      </c>
      <c r="AN53" s="278">
        <f t="shared" si="10"/>
        <v>0</v>
      </c>
    </row>
    <row r="54" spans="1:40" x14ac:dyDescent="0.25">
      <c r="A54" s="8" t="s">
        <v>119</v>
      </c>
      <c r="B54" s="283">
        <f>'III Plan Rates'!B56</f>
        <v>0</v>
      </c>
      <c r="C54" s="281">
        <f>'III Plan Rates'!D56</f>
        <v>0</v>
      </c>
      <c r="D54" s="282">
        <f>'III Plan Rates'!E56</f>
        <v>0</v>
      </c>
      <c r="E54" s="283">
        <f>'III Plan Rates'!F56</f>
        <v>0</v>
      </c>
      <c r="F54" s="284">
        <f>'III Plan Rates'!G56</f>
        <v>0</v>
      </c>
      <c r="G54" s="284">
        <f>'III Plan Rates'!J56</f>
        <v>0</v>
      </c>
      <c r="H54" s="258"/>
      <c r="I54" s="17">
        <f>'III Plan Rates'!$Z56*'V Consumer Factors'!$M$12</f>
        <v>0</v>
      </c>
      <c r="J54" s="17">
        <f>'III Plan Rates'!$Z56*'V Consumer Factors'!$M$13</f>
        <v>0</v>
      </c>
      <c r="K54" s="17">
        <f>'III Plan Rates'!$Z56*'V Consumer Factors'!$M$14</f>
        <v>0</v>
      </c>
      <c r="L54" s="17">
        <f>'III Plan Rates'!$Z56*'V Consumer Factors'!$M$15</f>
        <v>0</v>
      </c>
      <c r="M54" s="17">
        <f>'III Plan Rates'!$Z56*'V Consumer Factors'!$M$16</f>
        <v>0</v>
      </c>
      <c r="N54" s="17">
        <f>'III Plan Rates'!$Z56*'V Consumer Factors'!$M$17</f>
        <v>0</v>
      </c>
      <c r="O54" s="17">
        <f>'III Plan Rates'!$Z56*'V Consumer Factors'!$M$18</f>
        <v>0</v>
      </c>
      <c r="P54" s="17">
        <f>'III Plan Rates'!$Z56*'V Consumer Factors'!$M$19</f>
        <v>0</v>
      </c>
      <c r="Q54" s="17">
        <f>'III Plan Rates'!$Z56*'V Consumer Factors'!$M$20</f>
        <v>0</v>
      </c>
      <c r="R54" s="17">
        <f>IF('III Plan Rates'!$AP56&gt;0,SUMPRODUCT(I54:Q54,'III Plan Rates'!$AG56:$AO56)/'III Plan Rates'!$AP56,0)</f>
        <v>0</v>
      </c>
      <c r="S54" s="230"/>
      <c r="T54" s="17" t="e">
        <f>'III Plan Rates'!$AA56*'V Consumer Factors'!$N$12</f>
        <v>#DIV/0!</v>
      </c>
      <c r="U54" s="17" t="e">
        <f>'III Plan Rates'!$AA56*'V Consumer Factors'!$N$13</f>
        <v>#DIV/0!</v>
      </c>
      <c r="V54" s="17" t="e">
        <f>'III Plan Rates'!$AA56*'V Consumer Factors'!$N$14</f>
        <v>#DIV/0!</v>
      </c>
      <c r="W54" s="17" t="e">
        <f>'III Plan Rates'!$AA56*'V Consumer Factors'!$N$15</f>
        <v>#DIV/0!</v>
      </c>
      <c r="X54" s="17" t="e">
        <f>'III Plan Rates'!$AA56*'V Consumer Factors'!$N$16</f>
        <v>#DIV/0!</v>
      </c>
      <c r="Y54" s="17" t="e">
        <f>'III Plan Rates'!$AA56*'V Consumer Factors'!$N$17</f>
        <v>#DIV/0!</v>
      </c>
      <c r="Z54" s="17" t="e">
        <f>'III Plan Rates'!$AA56*'V Consumer Factors'!$N$18</f>
        <v>#DIV/0!</v>
      </c>
      <c r="AA54" s="17" t="e">
        <f>'III Plan Rates'!$AA56*'V Consumer Factors'!$N$19</f>
        <v>#DIV/0!</v>
      </c>
      <c r="AB54" s="17" t="e">
        <f>'III Plan Rates'!$AA56*'V Consumer Factors'!$N$20</f>
        <v>#DIV/0!</v>
      </c>
      <c r="AC54" s="17">
        <f>IF('III Plan Rates'!$AP56&gt;0,SUMPRODUCT(T54:AB54,'III Plan Rates'!$AG56:$AO56)/'III Plan Rates'!$AP56,0)</f>
        <v>0</v>
      </c>
      <c r="AE54" s="278">
        <f t="shared" si="1"/>
        <v>0</v>
      </c>
      <c r="AF54" s="278">
        <f t="shared" si="2"/>
        <v>0</v>
      </c>
      <c r="AG54" s="278">
        <f t="shared" si="3"/>
        <v>0</v>
      </c>
      <c r="AH54" s="278">
        <f t="shared" si="4"/>
        <v>0</v>
      </c>
      <c r="AI54" s="278">
        <f t="shared" si="5"/>
        <v>0</v>
      </c>
      <c r="AJ54" s="278">
        <f t="shared" si="6"/>
        <v>0</v>
      </c>
      <c r="AK54" s="278">
        <f t="shared" si="7"/>
        <v>0</v>
      </c>
      <c r="AL54" s="278">
        <f t="shared" si="8"/>
        <v>0</v>
      </c>
      <c r="AM54" s="278">
        <f t="shared" si="9"/>
        <v>0</v>
      </c>
      <c r="AN54" s="278">
        <f t="shared" si="10"/>
        <v>0</v>
      </c>
    </row>
    <row r="55" spans="1:40" x14ac:dyDescent="0.25">
      <c r="A55" s="8" t="s">
        <v>120</v>
      </c>
      <c r="B55" s="283">
        <f>'III Plan Rates'!B57</f>
        <v>0</v>
      </c>
      <c r="C55" s="281">
        <f>'III Plan Rates'!D57</f>
        <v>0</v>
      </c>
      <c r="D55" s="282">
        <f>'III Plan Rates'!E57</f>
        <v>0</v>
      </c>
      <c r="E55" s="283">
        <f>'III Plan Rates'!F57</f>
        <v>0</v>
      </c>
      <c r="F55" s="284">
        <f>'III Plan Rates'!G57</f>
        <v>0</v>
      </c>
      <c r="G55" s="284">
        <f>'III Plan Rates'!J57</f>
        <v>0</v>
      </c>
      <c r="H55" s="258"/>
      <c r="I55" s="17">
        <f>'III Plan Rates'!$Z57*'V Consumer Factors'!$M$12</f>
        <v>0</v>
      </c>
      <c r="J55" s="17">
        <f>'III Plan Rates'!$Z57*'V Consumer Factors'!$M$13</f>
        <v>0</v>
      </c>
      <c r="K55" s="17">
        <f>'III Plan Rates'!$Z57*'V Consumer Factors'!$M$14</f>
        <v>0</v>
      </c>
      <c r="L55" s="17">
        <f>'III Plan Rates'!$Z57*'V Consumer Factors'!$M$15</f>
        <v>0</v>
      </c>
      <c r="M55" s="17">
        <f>'III Plan Rates'!$Z57*'V Consumer Factors'!$M$16</f>
        <v>0</v>
      </c>
      <c r="N55" s="17">
        <f>'III Plan Rates'!$Z57*'V Consumer Factors'!$M$17</f>
        <v>0</v>
      </c>
      <c r="O55" s="17">
        <f>'III Plan Rates'!$Z57*'V Consumer Factors'!$M$18</f>
        <v>0</v>
      </c>
      <c r="P55" s="17">
        <f>'III Plan Rates'!$Z57*'V Consumer Factors'!$M$19</f>
        <v>0</v>
      </c>
      <c r="Q55" s="17">
        <f>'III Plan Rates'!$Z57*'V Consumer Factors'!$M$20</f>
        <v>0</v>
      </c>
      <c r="R55" s="17">
        <f>IF('III Plan Rates'!$AP57&gt;0,SUMPRODUCT(I55:Q55,'III Plan Rates'!$AG57:$AO57)/'III Plan Rates'!$AP57,0)</f>
        <v>0</v>
      </c>
      <c r="S55" s="230"/>
      <c r="T55" s="17" t="e">
        <f>'III Plan Rates'!$AA57*'V Consumer Factors'!$N$12</f>
        <v>#DIV/0!</v>
      </c>
      <c r="U55" s="17" t="e">
        <f>'III Plan Rates'!$AA57*'V Consumer Factors'!$N$13</f>
        <v>#DIV/0!</v>
      </c>
      <c r="V55" s="17" t="e">
        <f>'III Plan Rates'!$AA57*'V Consumer Factors'!$N$14</f>
        <v>#DIV/0!</v>
      </c>
      <c r="W55" s="17" t="e">
        <f>'III Plan Rates'!$AA57*'V Consumer Factors'!$N$15</f>
        <v>#DIV/0!</v>
      </c>
      <c r="X55" s="17" t="e">
        <f>'III Plan Rates'!$AA57*'V Consumer Factors'!$N$16</f>
        <v>#DIV/0!</v>
      </c>
      <c r="Y55" s="17" t="e">
        <f>'III Plan Rates'!$AA57*'V Consumer Factors'!$N$17</f>
        <v>#DIV/0!</v>
      </c>
      <c r="Z55" s="17" t="e">
        <f>'III Plan Rates'!$AA57*'V Consumer Factors'!$N$18</f>
        <v>#DIV/0!</v>
      </c>
      <c r="AA55" s="17" t="e">
        <f>'III Plan Rates'!$AA57*'V Consumer Factors'!$N$19</f>
        <v>#DIV/0!</v>
      </c>
      <c r="AB55" s="17" t="e">
        <f>'III Plan Rates'!$AA57*'V Consumer Factors'!$N$20</f>
        <v>#DIV/0!</v>
      </c>
      <c r="AC55" s="17">
        <f>IF('III Plan Rates'!$AP57&gt;0,SUMPRODUCT(T55:AB55,'III Plan Rates'!$AG57:$AO57)/'III Plan Rates'!$AP57,0)</f>
        <v>0</v>
      </c>
      <c r="AE55" s="278">
        <f t="shared" si="1"/>
        <v>0</v>
      </c>
      <c r="AF55" s="278">
        <f t="shared" si="2"/>
        <v>0</v>
      </c>
      <c r="AG55" s="278">
        <f t="shared" si="3"/>
        <v>0</v>
      </c>
      <c r="AH55" s="278">
        <f t="shared" si="4"/>
        <v>0</v>
      </c>
      <c r="AI55" s="278">
        <f t="shared" si="5"/>
        <v>0</v>
      </c>
      <c r="AJ55" s="278">
        <f t="shared" si="6"/>
        <v>0</v>
      </c>
      <c r="AK55" s="278">
        <f t="shared" si="7"/>
        <v>0</v>
      </c>
      <c r="AL55" s="278">
        <f t="shared" si="8"/>
        <v>0</v>
      </c>
      <c r="AM55" s="278">
        <f t="shared" si="9"/>
        <v>0</v>
      </c>
      <c r="AN55" s="278">
        <f t="shared" si="10"/>
        <v>0</v>
      </c>
    </row>
    <row r="56" spans="1:40" x14ac:dyDescent="0.25">
      <c r="A56" s="8" t="s">
        <v>121</v>
      </c>
      <c r="B56" s="283">
        <f>'III Plan Rates'!B58</f>
        <v>0</v>
      </c>
      <c r="C56" s="281">
        <f>'III Plan Rates'!D58</f>
        <v>0</v>
      </c>
      <c r="D56" s="282">
        <f>'III Plan Rates'!E58</f>
        <v>0</v>
      </c>
      <c r="E56" s="283">
        <f>'III Plan Rates'!F58</f>
        <v>0</v>
      </c>
      <c r="F56" s="284">
        <f>'III Plan Rates'!G58</f>
        <v>0</v>
      </c>
      <c r="G56" s="284">
        <f>'III Plan Rates'!J58</f>
        <v>0</v>
      </c>
      <c r="H56" s="258"/>
      <c r="I56" s="17">
        <f>'III Plan Rates'!$Z58*'V Consumer Factors'!$M$12</f>
        <v>0</v>
      </c>
      <c r="J56" s="17">
        <f>'III Plan Rates'!$Z58*'V Consumer Factors'!$M$13</f>
        <v>0</v>
      </c>
      <c r="K56" s="17">
        <f>'III Plan Rates'!$Z58*'V Consumer Factors'!$M$14</f>
        <v>0</v>
      </c>
      <c r="L56" s="17">
        <f>'III Plan Rates'!$Z58*'V Consumer Factors'!$M$15</f>
        <v>0</v>
      </c>
      <c r="M56" s="17">
        <f>'III Plan Rates'!$Z58*'V Consumer Factors'!$M$16</f>
        <v>0</v>
      </c>
      <c r="N56" s="17">
        <f>'III Plan Rates'!$Z58*'V Consumer Factors'!$M$17</f>
        <v>0</v>
      </c>
      <c r="O56" s="17">
        <f>'III Plan Rates'!$Z58*'V Consumer Factors'!$M$18</f>
        <v>0</v>
      </c>
      <c r="P56" s="17">
        <f>'III Plan Rates'!$Z58*'V Consumer Factors'!$M$19</f>
        <v>0</v>
      </c>
      <c r="Q56" s="17">
        <f>'III Plan Rates'!$Z58*'V Consumer Factors'!$M$20</f>
        <v>0</v>
      </c>
      <c r="R56" s="17">
        <f>IF('III Plan Rates'!$AP58&gt;0,SUMPRODUCT(I56:Q56,'III Plan Rates'!$AG58:$AO58)/'III Plan Rates'!$AP58,0)</f>
        <v>0</v>
      </c>
      <c r="S56" s="230"/>
      <c r="T56" s="17" t="e">
        <f>'III Plan Rates'!$AA58*'V Consumer Factors'!$N$12</f>
        <v>#DIV/0!</v>
      </c>
      <c r="U56" s="17" t="e">
        <f>'III Plan Rates'!$AA58*'V Consumer Factors'!$N$13</f>
        <v>#DIV/0!</v>
      </c>
      <c r="V56" s="17" t="e">
        <f>'III Plan Rates'!$AA58*'V Consumer Factors'!$N$14</f>
        <v>#DIV/0!</v>
      </c>
      <c r="W56" s="17" t="e">
        <f>'III Plan Rates'!$AA58*'V Consumer Factors'!$N$15</f>
        <v>#DIV/0!</v>
      </c>
      <c r="X56" s="17" t="e">
        <f>'III Plan Rates'!$AA58*'V Consumer Factors'!$N$16</f>
        <v>#DIV/0!</v>
      </c>
      <c r="Y56" s="17" t="e">
        <f>'III Plan Rates'!$AA58*'V Consumer Factors'!$N$17</f>
        <v>#DIV/0!</v>
      </c>
      <c r="Z56" s="17" t="e">
        <f>'III Plan Rates'!$AA58*'V Consumer Factors'!$N$18</f>
        <v>#DIV/0!</v>
      </c>
      <c r="AA56" s="17" t="e">
        <f>'III Plan Rates'!$AA58*'V Consumer Factors'!$N$19</f>
        <v>#DIV/0!</v>
      </c>
      <c r="AB56" s="17" t="e">
        <f>'III Plan Rates'!$AA58*'V Consumer Factors'!$N$20</f>
        <v>#DIV/0!</v>
      </c>
      <c r="AC56" s="17">
        <f>IF('III Plan Rates'!$AP58&gt;0,SUMPRODUCT(T56:AB56,'III Plan Rates'!$AG58:$AO58)/'III Plan Rates'!$AP58,0)</f>
        <v>0</v>
      </c>
      <c r="AE56" s="278">
        <f t="shared" si="1"/>
        <v>0</v>
      </c>
      <c r="AF56" s="278">
        <f t="shared" si="2"/>
        <v>0</v>
      </c>
      <c r="AG56" s="278">
        <f t="shared" si="3"/>
        <v>0</v>
      </c>
      <c r="AH56" s="278">
        <f t="shared" si="4"/>
        <v>0</v>
      </c>
      <c r="AI56" s="278">
        <f t="shared" si="5"/>
        <v>0</v>
      </c>
      <c r="AJ56" s="278">
        <f t="shared" si="6"/>
        <v>0</v>
      </c>
      <c r="AK56" s="278">
        <f t="shared" si="7"/>
        <v>0</v>
      </c>
      <c r="AL56" s="278">
        <f t="shared" si="8"/>
        <v>0</v>
      </c>
      <c r="AM56" s="278">
        <f t="shared" si="9"/>
        <v>0</v>
      </c>
      <c r="AN56" s="278">
        <f t="shared" si="10"/>
        <v>0</v>
      </c>
    </row>
    <row r="57" spans="1:40" x14ac:dyDescent="0.25">
      <c r="A57" s="8" t="s">
        <v>122</v>
      </c>
      <c r="B57" s="283">
        <f>'III Plan Rates'!B59</f>
        <v>0</v>
      </c>
      <c r="C57" s="281">
        <f>'III Plan Rates'!D59</f>
        <v>0</v>
      </c>
      <c r="D57" s="282">
        <f>'III Plan Rates'!E59</f>
        <v>0</v>
      </c>
      <c r="E57" s="283">
        <f>'III Plan Rates'!F59</f>
        <v>0</v>
      </c>
      <c r="F57" s="284">
        <f>'III Plan Rates'!G59</f>
        <v>0</v>
      </c>
      <c r="G57" s="284">
        <f>'III Plan Rates'!J59</f>
        <v>0</v>
      </c>
      <c r="H57" s="258"/>
      <c r="I57" s="17">
        <f>'III Plan Rates'!$Z59*'V Consumer Factors'!$M$12</f>
        <v>0</v>
      </c>
      <c r="J57" s="17">
        <f>'III Plan Rates'!$Z59*'V Consumer Factors'!$M$13</f>
        <v>0</v>
      </c>
      <c r="K57" s="17">
        <f>'III Plan Rates'!$Z59*'V Consumer Factors'!$M$14</f>
        <v>0</v>
      </c>
      <c r="L57" s="17">
        <f>'III Plan Rates'!$Z59*'V Consumer Factors'!$M$15</f>
        <v>0</v>
      </c>
      <c r="M57" s="17">
        <f>'III Plan Rates'!$Z59*'V Consumer Factors'!$M$16</f>
        <v>0</v>
      </c>
      <c r="N57" s="17">
        <f>'III Plan Rates'!$Z59*'V Consumer Factors'!$M$17</f>
        <v>0</v>
      </c>
      <c r="O57" s="17">
        <f>'III Plan Rates'!$Z59*'V Consumer Factors'!$M$18</f>
        <v>0</v>
      </c>
      <c r="P57" s="17">
        <f>'III Plan Rates'!$Z59*'V Consumer Factors'!$M$19</f>
        <v>0</v>
      </c>
      <c r="Q57" s="17">
        <f>'III Plan Rates'!$Z59*'V Consumer Factors'!$M$20</f>
        <v>0</v>
      </c>
      <c r="R57" s="17">
        <f>IF('III Plan Rates'!$AP59&gt;0,SUMPRODUCT(I57:Q57,'III Plan Rates'!$AG59:$AO59)/'III Plan Rates'!$AP59,0)</f>
        <v>0</v>
      </c>
      <c r="S57" s="230"/>
      <c r="T57" s="17" t="e">
        <f>'III Plan Rates'!$AA59*'V Consumer Factors'!$N$12</f>
        <v>#DIV/0!</v>
      </c>
      <c r="U57" s="17" t="e">
        <f>'III Plan Rates'!$AA59*'V Consumer Factors'!$N$13</f>
        <v>#DIV/0!</v>
      </c>
      <c r="V57" s="17" t="e">
        <f>'III Plan Rates'!$AA59*'V Consumer Factors'!$N$14</f>
        <v>#DIV/0!</v>
      </c>
      <c r="W57" s="17" t="e">
        <f>'III Plan Rates'!$AA59*'V Consumer Factors'!$N$15</f>
        <v>#DIV/0!</v>
      </c>
      <c r="X57" s="17" t="e">
        <f>'III Plan Rates'!$AA59*'V Consumer Factors'!$N$16</f>
        <v>#DIV/0!</v>
      </c>
      <c r="Y57" s="17" t="e">
        <f>'III Plan Rates'!$AA59*'V Consumer Factors'!$N$17</f>
        <v>#DIV/0!</v>
      </c>
      <c r="Z57" s="17" t="e">
        <f>'III Plan Rates'!$AA59*'V Consumer Factors'!$N$18</f>
        <v>#DIV/0!</v>
      </c>
      <c r="AA57" s="17" t="e">
        <f>'III Plan Rates'!$AA59*'V Consumer Factors'!$N$19</f>
        <v>#DIV/0!</v>
      </c>
      <c r="AB57" s="17" t="e">
        <f>'III Plan Rates'!$AA59*'V Consumer Factors'!$N$20</f>
        <v>#DIV/0!</v>
      </c>
      <c r="AC57" s="17">
        <f>IF('III Plan Rates'!$AP59&gt;0,SUMPRODUCT(T57:AB57,'III Plan Rates'!$AG59:$AO59)/'III Plan Rates'!$AP59,0)</f>
        <v>0</v>
      </c>
      <c r="AE57" s="278">
        <f t="shared" si="1"/>
        <v>0</v>
      </c>
      <c r="AF57" s="278">
        <f t="shared" si="2"/>
        <v>0</v>
      </c>
      <c r="AG57" s="278">
        <f t="shared" si="3"/>
        <v>0</v>
      </c>
      <c r="AH57" s="278">
        <f t="shared" si="4"/>
        <v>0</v>
      </c>
      <c r="AI57" s="278">
        <f t="shared" si="5"/>
        <v>0</v>
      </c>
      <c r="AJ57" s="278">
        <f t="shared" si="6"/>
        <v>0</v>
      </c>
      <c r="AK57" s="278">
        <f t="shared" si="7"/>
        <v>0</v>
      </c>
      <c r="AL57" s="278">
        <f t="shared" si="8"/>
        <v>0</v>
      </c>
      <c r="AM57" s="278">
        <f t="shared" si="9"/>
        <v>0</v>
      </c>
      <c r="AN57" s="278">
        <f t="shared" si="10"/>
        <v>0</v>
      </c>
    </row>
    <row r="58" spans="1:40" x14ac:dyDescent="0.25">
      <c r="A58" s="8" t="s">
        <v>123</v>
      </c>
      <c r="B58" s="283">
        <f>'III Plan Rates'!B60</f>
        <v>0</v>
      </c>
      <c r="C58" s="281">
        <f>'III Plan Rates'!D60</f>
        <v>0</v>
      </c>
      <c r="D58" s="282">
        <f>'III Plan Rates'!E60</f>
        <v>0</v>
      </c>
      <c r="E58" s="283">
        <f>'III Plan Rates'!F60</f>
        <v>0</v>
      </c>
      <c r="F58" s="284">
        <f>'III Plan Rates'!G60</f>
        <v>0</v>
      </c>
      <c r="G58" s="284">
        <f>'III Plan Rates'!J60</f>
        <v>0</v>
      </c>
      <c r="H58" s="258"/>
      <c r="I58" s="17">
        <f>'III Plan Rates'!$Z60*'V Consumer Factors'!$M$12</f>
        <v>0</v>
      </c>
      <c r="J58" s="17">
        <f>'III Plan Rates'!$Z60*'V Consumer Factors'!$M$13</f>
        <v>0</v>
      </c>
      <c r="K58" s="17">
        <f>'III Plan Rates'!$Z60*'V Consumer Factors'!$M$14</f>
        <v>0</v>
      </c>
      <c r="L58" s="17">
        <f>'III Plan Rates'!$Z60*'V Consumer Factors'!$M$15</f>
        <v>0</v>
      </c>
      <c r="M58" s="17">
        <f>'III Plan Rates'!$Z60*'V Consumer Factors'!$M$16</f>
        <v>0</v>
      </c>
      <c r="N58" s="17">
        <f>'III Plan Rates'!$Z60*'V Consumer Factors'!$M$17</f>
        <v>0</v>
      </c>
      <c r="O58" s="17">
        <f>'III Plan Rates'!$Z60*'V Consumer Factors'!$M$18</f>
        <v>0</v>
      </c>
      <c r="P58" s="17">
        <f>'III Plan Rates'!$Z60*'V Consumer Factors'!$M$19</f>
        <v>0</v>
      </c>
      <c r="Q58" s="17">
        <f>'III Plan Rates'!$Z60*'V Consumer Factors'!$M$20</f>
        <v>0</v>
      </c>
      <c r="R58" s="17">
        <f>IF('III Plan Rates'!$AP60&gt;0,SUMPRODUCT(I58:Q58,'III Plan Rates'!$AG60:$AO60)/'III Plan Rates'!$AP60,0)</f>
        <v>0</v>
      </c>
      <c r="S58" s="230"/>
      <c r="T58" s="17" t="e">
        <f>'III Plan Rates'!$AA60*'V Consumer Factors'!$N$12</f>
        <v>#DIV/0!</v>
      </c>
      <c r="U58" s="17" t="e">
        <f>'III Plan Rates'!$AA60*'V Consumer Factors'!$N$13</f>
        <v>#DIV/0!</v>
      </c>
      <c r="V58" s="17" t="e">
        <f>'III Plan Rates'!$AA60*'V Consumer Factors'!$N$14</f>
        <v>#DIV/0!</v>
      </c>
      <c r="W58" s="17" t="e">
        <f>'III Plan Rates'!$AA60*'V Consumer Factors'!$N$15</f>
        <v>#DIV/0!</v>
      </c>
      <c r="X58" s="17" t="e">
        <f>'III Plan Rates'!$AA60*'V Consumer Factors'!$N$16</f>
        <v>#DIV/0!</v>
      </c>
      <c r="Y58" s="17" t="e">
        <f>'III Plan Rates'!$AA60*'V Consumer Factors'!$N$17</f>
        <v>#DIV/0!</v>
      </c>
      <c r="Z58" s="17" t="e">
        <f>'III Plan Rates'!$AA60*'V Consumer Factors'!$N$18</f>
        <v>#DIV/0!</v>
      </c>
      <c r="AA58" s="17" t="e">
        <f>'III Plan Rates'!$AA60*'V Consumer Factors'!$N$19</f>
        <v>#DIV/0!</v>
      </c>
      <c r="AB58" s="17" t="e">
        <f>'III Plan Rates'!$AA60*'V Consumer Factors'!$N$20</f>
        <v>#DIV/0!</v>
      </c>
      <c r="AC58" s="17">
        <f>IF('III Plan Rates'!$AP60&gt;0,SUMPRODUCT(T58:AB58,'III Plan Rates'!$AG60:$AO60)/'III Plan Rates'!$AP60,0)</f>
        <v>0</v>
      </c>
      <c r="AE58" s="278">
        <f t="shared" si="1"/>
        <v>0</v>
      </c>
      <c r="AF58" s="278">
        <f t="shared" si="2"/>
        <v>0</v>
      </c>
      <c r="AG58" s="278">
        <f t="shared" si="3"/>
        <v>0</v>
      </c>
      <c r="AH58" s="278">
        <f t="shared" si="4"/>
        <v>0</v>
      </c>
      <c r="AI58" s="278">
        <f t="shared" si="5"/>
        <v>0</v>
      </c>
      <c r="AJ58" s="278">
        <f t="shared" si="6"/>
        <v>0</v>
      </c>
      <c r="AK58" s="278">
        <f t="shared" si="7"/>
        <v>0</v>
      </c>
      <c r="AL58" s="278">
        <f t="shared" si="8"/>
        <v>0</v>
      </c>
      <c r="AM58" s="278">
        <f t="shared" si="9"/>
        <v>0</v>
      </c>
      <c r="AN58" s="278">
        <f t="shared" si="10"/>
        <v>0</v>
      </c>
    </row>
    <row r="59" spans="1:40" x14ac:dyDescent="0.25">
      <c r="A59" s="8" t="s">
        <v>124</v>
      </c>
      <c r="B59" s="283">
        <f>'III Plan Rates'!B61</f>
        <v>0</v>
      </c>
      <c r="C59" s="281">
        <f>'III Plan Rates'!D61</f>
        <v>0</v>
      </c>
      <c r="D59" s="282">
        <f>'III Plan Rates'!E61</f>
        <v>0</v>
      </c>
      <c r="E59" s="283">
        <f>'III Plan Rates'!F61</f>
        <v>0</v>
      </c>
      <c r="F59" s="284">
        <f>'III Plan Rates'!G61</f>
        <v>0</v>
      </c>
      <c r="G59" s="284">
        <f>'III Plan Rates'!J61</f>
        <v>0</v>
      </c>
      <c r="H59" s="258"/>
      <c r="I59" s="17">
        <f>'III Plan Rates'!$Z61*'V Consumer Factors'!$M$12</f>
        <v>0</v>
      </c>
      <c r="J59" s="17">
        <f>'III Plan Rates'!$Z61*'V Consumer Factors'!$M$13</f>
        <v>0</v>
      </c>
      <c r="K59" s="17">
        <f>'III Plan Rates'!$Z61*'V Consumer Factors'!$M$14</f>
        <v>0</v>
      </c>
      <c r="L59" s="17">
        <f>'III Plan Rates'!$Z61*'V Consumer Factors'!$M$15</f>
        <v>0</v>
      </c>
      <c r="M59" s="17">
        <f>'III Plan Rates'!$Z61*'V Consumer Factors'!$M$16</f>
        <v>0</v>
      </c>
      <c r="N59" s="17">
        <f>'III Plan Rates'!$Z61*'V Consumer Factors'!$M$17</f>
        <v>0</v>
      </c>
      <c r="O59" s="17">
        <f>'III Plan Rates'!$Z61*'V Consumer Factors'!$M$18</f>
        <v>0</v>
      </c>
      <c r="P59" s="17">
        <f>'III Plan Rates'!$Z61*'V Consumer Factors'!$M$19</f>
        <v>0</v>
      </c>
      <c r="Q59" s="17">
        <f>'III Plan Rates'!$Z61*'V Consumer Factors'!$M$20</f>
        <v>0</v>
      </c>
      <c r="R59" s="17">
        <f>IF('III Plan Rates'!$AP61&gt;0,SUMPRODUCT(I59:Q59,'III Plan Rates'!$AG61:$AO61)/'III Plan Rates'!$AP61,0)</f>
        <v>0</v>
      </c>
      <c r="S59" s="230"/>
      <c r="T59" s="17" t="e">
        <f>'III Plan Rates'!$AA61*'V Consumer Factors'!$N$12</f>
        <v>#DIV/0!</v>
      </c>
      <c r="U59" s="17" t="e">
        <f>'III Plan Rates'!$AA61*'V Consumer Factors'!$N$13</f>
        <v>#DIV/0!</v>
      </c>
      <c r="V59" s="17" t="e">
        <f>'III Plan Rates'!$AA61*'V Consumer Factors'!$N$14</f>
        <v>#DIV/0!</v>
      </c>
      <c r="W59" s="17" t="e">
        <f>'III Plan Rates'!$AA61*'V Consumer Factors'!$N$15</f>
        <v>#DIV/0!</v>
      </c>
      <c r="X59" s="17" t="e">
        <f>'III Plan Rates'!$AA61*'V Consumer Factors'!$N$16</f>
        <v>#DIV/0!</v>
      </c>
      <c r="Y59" s="17" t="e">
        <f>'III Plan Rates'!$AA61*'V Consumer Factors'!$N$17</f>
        <v>#DIV/0!</v>
      </c>
      <c r="Z59" s="17" t="e">
        <f>'III Plan Rates'!$AA61*'V Consumer Factors'!$N$18</f>
        <v>#DIV/0!</v>
      </c>
      <c r="AA59" s="17" t="e">
        <f>'III Plan Rates'!$AA61*'V Consumer Factors'!$N$19</f>
        <v>#DIV/0!</v>
      </c>
      <c r="AB59" s="17" t="e">
        <f>'III Plan Rates'!$AA61*'V Consumer Factors'!$N$20</f>
        <v>#DIV/0!</v>
      </c>
      <c r="AC59" s="17">
        <f>IF('III Plan Rates'!$AP61&gt;0,SUMPRODUCT(T59:AB59,'III Plan Rates'!$AG61:$AO61)/'III Plan Rates'!$AP61,0)</f>
        <v>0</v>
      </c>
      <c r="AE59" s="278">
        <f t="shared" si="1"/>
        <v>0</v>
      </c>
      <c r="AF59" s="278">
        <f t="shared" si="2"/>
        <v>0</v>
      </c>
      <c r="AG59" s="278">
        <f t="shared" si="3"/>
        <v>0</v>
      </c>
      <c r="AH59" s="278">
        <f t="shared" si="4"/>
        <v>0</v>
      </c>
      <c r="AI59" s="278">
        <f t="shared" si="5"/>
        <v>0</v>
      </c>
      <c r="AJ59" s="278">
        <f t="shared" si="6"/>
        <v>0</v>
      </c>
      <c r="AK59" s="278">
        <f t="shared" si="7"/>
        <v>0</v>
      </c>
      <c r="AL59" s="278">
        <f t="shared" si="8"/>
        <v>0</v>
      </c>
      <c r="AM59" s="278">
        <f t="shared" si="9"/>
        <v>0</v>
      </c>
      <c r="AN59" s="278">
        <f t="shared" si="10"/>
        <v>0</v>
      </c>
    </row>
    <row r="60" spans="1:40" x14ac:dyDescent="0.25">
      <c r="A60" s="8" t="s">
        <v>125</v>
      </c>
      <c r="B60" s="283">
        <f>'III Plan Rates'!B62</f>
        <v>0</v>
      </c>
      <c r="C60" s="281">
        <f>'III Plan Rates'!D62</f>
        <v>0</v>
      </c>
      <c r="D60" s="282">
        <f>'III Plan Rates'!E62</f>
        <v>0</v>
      </c>
      <c r="E60" s="283">
        <f>'III Plan Rates'!F62</f>
        <v>0</v>
      </c>
      <c r="F60" s="284">
        <f>'III Plan Rates'!G62</f>
        <v>0</v>
      </c>
      <c r="G60" s="284">
        <f>'III Plan Rates'!J62</f>
        <v>0</v>
      </c>
      <c r="H60" s="258"/>
      <c r="I60" s="17">
        <f>'III Plan Rates'!$Z62*'V Consumer Factors'!$M$12</f>
        <v>0</v>
      </c>
      <c r="J60" s="17">
        <f>'III Plan Rates'!$Z62*'V Consumer Factors'!$M$13</f>
        <v>0</v>
      </c>
      <c r="K60" s="17">
        <f>'III Plan Rates'!$Z62*'V Consumer Factors'!$M$14</f>
        <v>0</v>
      </c>
      <c r="L60" s="17">
        <f>'III Plan Rates'!$Z62*'V Consumer Factors'!$M$15</f>
        <v>0</v>
      </c>
      <c r="M60" s="17">
        <f>'III Plan Rates'!$Z62*'V Consumer Factors'!$M$16</f>
        <v>0</v>
      </c>
      <c r="N60" s="17">
        <f>'III Plan Rates'!$Z62*'V Consumer Factors'!$M$17</f>
        <v>0</v>
      </c>
      <c r="O60" s="17">
        <f>'III Plan Rates'!$Z62*'V Consumer Factors'!$M$18</f>
        <v>0</v>
      </c>
      <c r="P60" s="17">
        <f>'III Plan Rates'!$Z62*'V Consumer Factors'!$M$19</f>
        <v>0</v>
      </c>
      <c r="Q60" s="17">
        <f>'III Plan Rates'!$Z62*'V Consumer Factors'!$M$20</f>
        <v>0</v>
      </c>
      <c r="R60" s="17">
        <f>IF('III Plan Rates'!$AP62&gt;0,SUMPRODUCT(I60:Q60,'III Plan Rates'!$AG62:$AO62)/'III Plan Rates'!$AP62,0)</f>
        <v>0</v>
      </c>
      <c r="S60" s="230"/>
      <c r="T60" s="17" t="e">
        <f>'III Plan Rates'!$AA62*'V Consumer Factors'!$N$12</f>
        <v>#DIV/0!</v>
      </c>
      <c r="U60" s="17" t="e">
        <f>'III Plan Rates'!$AA62*'V Consumer Factors'!$N$13</f>
        <v>#DIV/0!</v>
      </c>
      <c r="V60" s="17" t="e">
        <f>'III Plan Rates'!$AA62*'V Consumer Factors'!$N$14</f>
        <v>#DIV/0!</v>
      </c>
      <c r="W60" s="17" t="e">
        <f>'III Plan Rates'!$AA62*'V Consumer Factors'!$N$15</f>
        <v>#DIV/0!</v>
      </c>
      <c r="X60" s="17" t="e">
        <f>'III Plan Rates'!$AA62*'V Consumer Factors'!$N$16</f>
        <v>#DIV/0!</v>
      </c>
      <c r="Y60" s="17" t="e">
        <f>'III Plan Rates'!$AA62*'V Consumer Factors'!$N$17</f>
        <v>#DIV/0!</v>
      </c>
      <c r="Z60" s="17" t="e">
        <f>'III Plan Rates'!$AA62*'V Consumer Factors'!$N$18</f>
        <v>#DIV/0!</v>
      </c>
      <c r="AA60" s="17" t="e">
        <f>'III Plan Rates'!$AA62*'V Consumer Factors'!$N$19</f>
        <v>#DIV/0!</v>
      </c>
      <c r="AB60" s="17" t="e">
        <f>'III Plan Rates'!$AA62*'V Consumer Factors'!$N$20</f>
        <v>#DIV/0!</v>
      </c>
      <c r="AC60" s="17">
        <f>IF('III Plan Rates'!$AP62&gt;0,SUMPRODUCT(T60:AB60,'III Plan Rates'!$AG62:$AO62)/'III Plan Rates'!$AP62,0)</f>
        <v>0</v>
      </c>
      <c r="AE60" s="278">
        <f t="shared" si="1"/>
        <v>0</v>
      </c>
      <c r="AF60" s="278">
        <f t="shared" si="2"/>
        <v>0</v>
      </c>
      <c r="AG60" s="278">
        <f t="shared" si="3"/>
        <v>0</v>
      </c>
      <c r="AH60" s="278">
        <f t="shared" si="4"/>
        <v>0</v>
      </c>
      <c r="AI60" s="278">
        <f t="shared" si="5"/>
        <v>0</v>
      </c>
      <c r="AJ60" s="278">
        <f t="shared" si="6"/>
        <v>0</v>
      </c>
      <c r="AK60" s="278">
        <f t="shared" si="7"/>
        <v>0</v>
      </c>
      <c r="AL60" s="278">
        <f t="shared" si="8"/>
        <v>0</v>
      </c>
      <c r="AM60" s="278">
        <f t="shared" si="9"/>
        <v>0</v>
      </c>
      <c r="AN60" s="278">
        <f t="shared" si="10"/>
        <v>0</v>
      </c>
    </row>
    <row r="61" spans="1:40" x14ac:dyDescent="0.25">
      <c r="A61" s="8" t="s">
        <v>126</v>
      </c>
      <c r="B61" s="283">
        <f>'III Plan Rates'!B63</f>
        <v>0</v>
      </c>
      <c r="C61" s="281">
        <f>'III Plan Rates'!D63</f>
        <v>0</v>
      </c>
      <c r="D61" s="282">
        <f>'III Plan Rates'!E63</f>
        <v>0</v>
      </c>
      <c r="E61" s="283">
        <f>'III Plan Rates'!F63</f>
        <v>0</v>
      </c>
      <c r="F61" s="284">
        <f>'III Plan Rates'!G63</f>
        <v>0</v>
      </c>
      <c r="G61" s="284">
        <f>'III Plan Rates'!J63</f>
        <v>0</v>
      </c>
      <c r="H61" s="258"/>
      <c r="I61" s="17">
        <f>'III Plan Rates'!$Z63*'V Consumer Factors'!$M$12</f>
        <v>0</v>
      </c>
      <c r="J61" s="17">
        <f>'III Plan Rates'!$Z63*'V Consumer Factors'!$M$13</f>
        <v>0</v>
      </c>
      <c r="K61" s="17">
        <f>'III Plan Rates'!$Z63*'V Consumer Factors'!$M$14</f>
        <v>0</v>
      </c>
      <c r="L61" s="17">
        <f>'III Plan Rates'!$Z63*'V Consumer Factors'!$M$15</f>
        <v>0</v>
      </c>
      <c r="M61" s="17">
        <f>'III Plan Rates'!$Z63*'V Consumer Factors'!$M$16</f>
        <v>0</v>
      </c>
      <c r="N61" s="17">
        <f>'III Plan Rates'!$Z63*'V Consumer Factors'!$M$17</f>
        <v>0</v>
      </c>
      <c r="O61" s="17">
        <f>'III Plan Rates'!$Z63*'V Consumer Factors'!$M$18</f>
        <v>0</v>
      </c>
      <c r="P61" s="17">
        <f>'III Plan Rates'!$Z63*'V Consumer Factors'!$M$19</f>
        <v>0</v>
      </c>
      <c r="Q61" s="17">
        <f>'III Plan Rates'!$Z63*'V Consumer Factors'!$M$20</f>
        <v>0</v>
      </c>
      <c r="R61" s="17">
        <f>IF('III Plan Rates'!$AP63&gt;0,SUMPRODUCT(I61:Q61,'III Plan Rates'!$AG63:$AO63)/'III Plan Rates'!$AP63,0)</f>
        <v>0</v>
      </c>
      <c r="S61" s="230"/>
      <c r="T61" s="17" t="e">
        <f>'III Plan Rates'!$AA63*'V Consumer Factors'!$N$12</f>
        <v>#DIV/0!</v>
      </c>
      <c r="U61" s="17" t="e">
        <f>'III Plan Rates'!$AA63*'V Consumer Factors'!$N$13</f>
        <v>#DIV/0!</v>
      </c>
      <c r="V61" s="17" t="e">
        <f>'III Plan Rates'!$AA63*'V Consumer Factors'!$N$14</f>
        <v>#DIV/0!</v>
      </c>
      <c r="W61" s="17" t="e">
        <f>'III Plan Rates'!$AA63*'V Consumer Factors'!$N$15</f>
        <v>#DIV/0!</v>
      </c>
      <c r="X61" s="17" t="e">
        <f>'III Plan Rates'!$AA63*'V Consumer Factors'!$N$16</f>
        <v>#DIV/0!</v>
      </c>
      <c r="Y61" s="17" t="e">
        <f>'III Plan Rates'!$AA63*'V Consumer Factors'!$N$17</f>
        <v>#DIV/0!</v>
      </c>
      <c r="Z61" s="17" t="e">
        <f>'III Plan Rates'!$AA63*'V Consumer Factors'!$N$18</f>
        <v>#DIV/0!</v>
      </c>
      <c r="AA61" s="17" t="e">
        <f>'III Plan Rates'!$AA63*'V Consumer Factors'!$N$19</f>
        <v>#DIV/0!</v>
      </c>
      <c r="AB61" s="17" t="e">
        <f>'III Plan Rates'!$AA63*'V Consumer Factors'!$N$20</f>
        <v>#DIV/0!</v>
      </c>
      <c r="AC61" s="17">
        <f>IF('III Plan Rates'!$AP63&gt;0,SUMPRODUCT(T61:AB61,'III Plan Rates'!$AG63:$AO63)/'III Plan Rates'!$AP63,0)</f>
        <v>0</v>
      </c>
      <c r="AE61" s="278">
        <f t="shared" si="1"/>
        <v>0</v>
      </c>
      <c r="AF61" s="278">
        <f t="shared" si="2"/>
        <v>0</v>
      </c>
      <c r="AG61" s="278">
        <f t="shared" si="3"/>
        <v>0</v>
      </c>
      <c r="AH61" s="278">
        <f t="shared" si="4"/>
        <v>0</v>
      </c>
      <c r="AI61" s="278">
        <f t="shared" si="5"/>
        <v>0</v>
      </c>
      <c r="AJ61" s="278">
        <f t="shared" si="6"/>
        <v>0</v>
      </c>
      <c r="AK61" s="278">
        <f t="shared" si="7"/>
        <v>0</v>
      </c>
      <c r="AL61" s="278">
        <f t="shared" si="8"/>
        <v>0</v>
      </c>
      <c r="AM61" s="278">
        <f t="shared" si="9"/>
        <v>0</v>
      </c>
      <c r="AN61" s="278">
        <f t="shared" si="10"/>
        <v>0</v>
      </c>
    </row>
    <row r="62" spans="1:40" x14ac:dyDescent="0.25">
      <c r="A62" s="8" t="s">
        <v>127</v>
      </c>
      <c r="B62" s="283">
        <f>'III Plan Rates'!B64</f>
        <v>0</v>
      </c>
      <c r="C62" s="281">
        <f>'III Plan Rates'!D64</f>
        <v>0</v>
      </c>
      <c r="D62" s="282">
        <f>'III Plan Rates'!E64</f>
        <v>0</v>
      </c>
      <c r="E62" s="283">
        <f>'III Plan Rates'!F64</f>
        <v>0</v>
      </c>
      <c r="F62" s="284">
        <f>'III Plan Rates'!G64</f>
        <v>0</v>
      </c>
      <c r="G62" s="284">
        <f>'III Plan Rates'!J64</f>
        <v>0</v>
      </c>
      <c r="H62" s="258"/>
      <c r="I62" s="17">
        <f>'III Plan Rates'!$Z64*'V Consumer Factors'!$M$12</f>
        <v>0</v>
      </c>
      <c r="J62" s="17">
        <f>'III Plan Rates'!$Z64*'V Consumer Factors'!$M$13</f>
        <v>0</v>
      </c>
      <c r="K62" s="17">
        <f>'III Plan Rates'!$Z64*'V Consumer Factors'!$M$14</f>
        <v>0</v>
      </c>
      <c r="L62" s="17">
        <f>'III Plan Rates'!$Z64*'V Consumer Factors'!$M$15</f>
        <v>0</v>
      </c>
      <c r="M62" s="17">
        <f>'III Plan Rates'!$Z64*'V Consumer Factors'!$M$16</f>
        <v>0</v>
      </c>
      <c r="N62" s="17">
        <f>'III Plan Rates'!$Z64*'V Consumer Factors'!$M$17</f>
        <v>0</v>
      </c>
      <c r="O62" s="17">
        <f>'III Plan Rates'!$Z64*'V Consumer Factors'!$M$18</f>
        <v>0</v>
      </c>
      <c r="P62" s="17">
        <f>'III Plan Rates'!$Z64*'V Consumer Factors'!$M$19</f>
        <v>0</v>
      </c>
      <c r="Q62" s="17">
        <f>'III Plan Rates'!$Z64*'V Consumer Factors'!$M$20</f>
        <v>0</v>
      </c>
      <c r="R62" s="17">
        <f>IF('III Plan Rates'!$AP64&gt;0,SUMPRODUCT(I62:Q62,'III Plan Rates'!$AG64:$AO64)/'III Plan Rates'!$AP64,0)</f>
        <v>0</v>
      </c>
      <c r="S62" s="230"/>
      <c r="T62" s="17" t="e">
        <f>'III Plan Rates'!$AA64*'V Consumer Factors'!$N$12</f>
        <v>#DIV/0!</v>
      </c>
      <c r="U62" s="17" t="e">
        <f>'III Plan Rates'!$AA64*'V Consumer Factors'!$N$13</f>
        <v>#DIV/0!</v>
      </c>
      <c r="V62" s="17" t="e">
        <f>'III Plan Rates'!$AA64*'V Consumer Factors'!$N$14</f>
        <v>#DIV/0!</v>
      </c>
      <c r="W62" s="17" t="e">
        <f>'III Plan Rates'!$AA64*'V Consumer Factors'!$N$15</f>
        <v>#DIV/0!</v>
      </c>
      <c r="X62" s="17" t="e">
        <f>'III Plan Rates'!$AA64*'V Consumer Factors'!$N$16</f>
        <v>#DIV/0!</v>
      </c>
      <c r="Y62" s="17" t="e">
        <f>'III Plan Rates'!$AA64*'V Consumer Factors'!$N$17</f>
        <v>#DIV/0!</v>
      </c>
      <c r="Z62" s="17" t="e">
        <f>'III Plan Rates'!$AA64*'V Consumer Factors'!$N$18</f>
        <v>#DIV/0!</v>
      </c>
      <c r="AA62" s="17" t="e">
        <f>'III Plan Rates'!$AA64*'V Consumer Factors'!$N$19</f>
        <v>#DIV/0!</v>
      </c>
      <c r="AB62" s="17" t="e">
        <f>'III Plan Rates'!$AA64*'V Consumer Factors'!$N$20</f>
        <v>#DIV/0!</v>
      </c>
      <c r="AC62" s="17">
        <f>IF('III Plan Rates'!$AP64&gt;0,SUMPRODUCT(T62:AB62,'III Plan Rates'!$AG64:$AO64)/'III Plan Rates'!$AP64,0)</f>
        <v>0</v>
      </c>
      <c r="AE62" s="278">
        <f t="shared" si="1"/>
        <v>0</v>
      </c>
      <c r="AF62" s="278">
        <f t="shared" si="2"/>
        <v>0</v>
      </c>
      <c r="AG62" s="278">
        <f t="shared" si="3"/>
        <v>0</v>
      </c>
      <c r="AH62" s="278">
        <f t="shared" si="4"/>
        <v>0</v>
      </c>
      <c r="AI62" s="278">
        <f t="shared" si="5"/>
        <v>0</v>
      </c>
      <c r="AJ62" s="278">
        <f t="shared" si="6"/>
        <v>0</v>
      </c>
      <c r="AK62" s="278">
        <f t="shared" si="7"/>
        <v>0</v>
      </c>
      <c r="AL62" s="278">
        <f t="shared" si="8"/>
        <v>0</v>
      </c>
      <c r="AM62" s="278">
        <f t="shared" si="9"/>
        <v>0</v>
      </c>
      <c r="AN62" s="278">
        <f t="shared" si="10"/>
        <v>0</v>
      </c>
    </row>
    <row r="63" spans="1:40" x14ac:dyDescent="0.25">
      <c r="A63" s="8" t="s">
        <v>128</v>
      </c>
      <c r="B63" s="283">
        <f>'III Plan Rates'!B65</f>
        <v>0</v>
      </c>
      <c r="C63" s="281">
        <f>'III Plan Rates'!D65</f>
        <v>0</v>
      </c>
      <c r="D63" s="282">
        <f>'III Plan Rates'!E65</f>
        <v>0</v>
      </c>
      <c r="E63" s="283">
        <f>'III Plan Rates'!F65</f>
        <v>0</v>
      </c>
      <c r="F63" s="284">
        <f>'III Plan Rates'!G65</f>
        <v>0</v>
      </c>
      <c r="G63" s="284">
        <f>'III Plan Rates'!J65</f>
        <v>0</v>
      </c>
      <c r="H63" s="258"/>
      <c r="I63" s="17">
        <f>'III Plan Rates'!$Z65*'V Consumer Factors'!$M$12</f>
        <v>0</v>
      </c>
      <c r="J63" s="17">
        <f>'III Plan Rates'!$Z65*'V Consumer Factors'!$M$13</f>
        <v>0</v>
      </c>
      <c r="K63" s="17">
        <f>'III Plan Rates'!$Z65*'V Consumer Factors'!$M$14</f>
        <v>0</v>
      </c>
      <c r="L63" s="17">
        <f>'III Plan Rates'!$Z65*'V Consumer Factors'!$M$15</f>
        <v>0</v>
      </c>
      <c r="M63" s="17">
        <f>'III Plan Rates'!$Z65*'V Consumer Factors'!$M$16</f>
        <v>0</v>
      </c>
      <c r="N63" s="17">
        <f>'III Plan Rates'!$Z65*'V Consumer Factors'!$M$17</f>
        <v>0</v>
      </c>
      <c r="O63" s="17">
        <f>'III Plan Rates'!$Z65*'V Consumer Factors'!$M$18</f>
        <v>0</v>
      </c>
      <c r="P63" s="17">
        <f>'III Plan Rates'!$Z65*'V Consumer Factors'!$M$19</f>
        <v>0</v>
      </c>
      <c r="Q63" s="17">
        <f>'III Plan Rates'!$Z65*'V Consumer Factors'!$M$20</f>
        <v>0</v>
      </c>
      <c r="R63" s="17">
        <f>IF('III Plan Rates'!$AP65&gt;0,SUMPRODUCT(I63:Q63,'III Plan Rates'!$AG65:$AO65)/'III Plan Rates'!$AP65,0)</f>
        <v>0</v>
      </c>
      <c r="S63" s="230"/>
      <c r="T63" s="17" t="e">
        <f>'III Plan Rates'!$AA65*'V Consumer Factors'!$N$12</f>
        <v>#DIV/0!</v>
      </c>
      <c r="U63" s="17" t="e">
        <f>'III Plan Rates'!$AA65*'V Consumer Factors'!$N$13</f>
        <v>#DIV/0!</v>
      </c>
      <c r="V63" s="17" t="e">
        <f>'III Plan Rates'!$AA65*'V Consumer Factors'!$N$14</f>
        <v>#DIV/0!</v>
      </c>
      <c r="W63" s="17" t="e">
        <f>'III Plan Rates'!$AA65*'V Consumer Factors'!$N$15</f>
        <v>#DIV/0!</v>
      </c>
      <c r="X63" s="17" t="e">
        <f>'III Plan Rates'!$AA65*'V Consumer Factors'!$N$16</f>
        <v>#DIV/0!</v>
      </c>
      <c r="Y63" s="17" t="e">
        <f>'III Plan Rates'!$AA65*'V Consumer Factors'!$N$17</f>
        <v>#DIV/0!</v>
      </c>
      <c r="Z63" s="17" t="e">
        <f>'III Plan Rates'!$AA65*'V Consumer Factors'!$N$18</f>
        <v>#DIV/0!</v>
      </c>
      <c r="AA63" s="17" t="e">
        <f>'III Plan Rates'!$AA65*'V Consumer Factors'!$N$19</f>
        <v>#DIV/0!</v>
      </c>
      <c r="AB63" s="17" t="e">
        <f>'III Plan Rates'!$AA65*'V Consumer Factors'!$N$20</f>
        <v>#DIV/0!</v>
      </c>
      <c r="AC63" s="17">
        <f>IF('III Plan Rates'!$AP65&gt;0,SUMPRODUCT(T63:AB63,'III Plan Rates'!$AG65:$AO65)/'III Plan Rates'!$AP65,0)</f>
        <v>0</v>
      </c>
      <c r="AE63" s="278">
        <f t="shared" si="1"/>
        <v>0</v>
      </c>
      <c r="AF63" s="278">
        <f t="shared" si="2"/>
        <v>0</v>
      </c>
      <c r="AG63" s="278">
        <f t="shared" si="3"/>
        <v>0</v>
      </c>
      <c r="AH63" s="278">
        <f t="shared" si="4"/>
        <v>0</v>
      </c>
      <c r="AI63" s="278">
        <f t="shared" si="5"/>
        <v>0</v>
      </c>
      <c r="AJ63" s="278">
        <f t="shared" si="6"/>
        <v>0</v>
      </c>
      <c r="AK63" s="278">
        <f t="shared" si="7"/>
        <v>0</v>
      </c>
      <c r="AL63" s="278">
        <f t="shared" si="8"/>
        <v>0</v>
      </c>
      <c r="AM63" s="278">
        <f t="shared" si="9"/>
        <v>0</v>
      </c>
      <c r="AN63" s="278">
        <f t="shared" si="10"/>
        <v>0</v>
      </c>
    </row>
    <row r="64" spans="1:40" x14ac:dyDescent="0.25">
      <c r="A64" s="8" t="s">
        <v>129</v>
      </c>
      <c r="B64" s="283">
        <f>'III Plan Rates'!B66</f>
        <v>0</v>
      </c>
      <c r="C64" s="281">
        <f>'III Plan Rates'!D66</f>
        <v>0</v>
      </c>
      <c r="D64" s="282">
        <f>'III Plan Rates'!E66</f>
        <v>0</v>
      </c>
      <c r="E64" s="283">
        <f>'III Plan Rates'!F66</f>
        <v>0</v>
      </c>
      <c r="F64" s="284">
        <f>'III Plan Rates'!G66</f>
        <v>0</v>
      </c>
      <c r="G64" s="284">
        <f>'III Plan Rates'!J66</f>
        <v>0</v>
      </c>
      <c r="H64" s="258"/>
      <c r="I64" s="17">
        <f>'III Plan Rates'!$Z66*'V Consumer Factors'!$M$12</f>
        <v>0</v>
      </c>
      <c r="J64" s="17">
        <f>'III Plan Rates'!$Z66*'V Consumer Factors'!$M$13</f>
        <v>0</v>
      </c>
      <c r="K64" s="17">
        <f>'III Plan Rates'!$Z66*'V Consumer Factors'!$M$14</f>
        <v>0</v>
      </c>
      <c r="L64" s="17">
        <f>'III Plan Rates'!$Z66*'V Consumer Factors'!$M$15</f>
        <v>0</v>
      </c>
      <c r="M64" s="17">
        <f>'III Plan Rates'!$Z66*'V Consumer Factors'!$M$16</f>
        <v>0</v>
      </c>
      <c r="N64" s="17">
        <f>'III Plan Rates'!$Z66*'V Consumer Factors'!$M$17</f>
        <v>0</v>
      </c>
      <c r="O64" s="17">
        <f>'III Plan Rates'!$Z66*'V Consumer Factors'!$M$18</f>
        <v>0</v>
      </c>
      <c r="P64" s="17">
        <f>'III Plan Rates'!$Z66*'V Consumer Factors'!$M$19</f>
        <v>0</v>
      </c>
      <c r="Q64" s="17">
        <f>'III Plan Rates'!$Z66*'V Consumer Factors'!$M$20</f>
        <v>0</v>
      </c>
      <c r="R64" s="17">
        <f>IF('III Plan Rates'!$AP66&gt;0,SUMPRODUCT(I64:Q64,'III Plan Rates'!$AG66:$AO66)/'III Plan Rates'!$AP66,0)</f>
        <v>0</v>
      </c>
      <c r="S64" s="230"/>
      <c r="T64" s="17" t="e">
        <f>'III Plan Rates'!$AA66*'V Consumer Factors'!$N$12</f>
        <v>#DIV/0!</v>
      </c>
      <c r="U64" s="17" t="e">
        <f>'III Plan Rates'!$AA66*'V Consumer Factors'!$N$13</f>
        <v>#DIV/0!</v>
      </c>
      <c r="V64" s="17" t="e">
        <f>'III Plan Rates'!$AA66*'V Consumer Factors'!$N$14</f>
        <v>#DIV/0!</v>
      </c>
      <c r="W64" s="17" t="e">
        <f>'III Plan Rates'!$AA66*'V Consumer Factors'!$N$15</f>
        <v>#DIV/0!</v>
      </c>
      <c r="X64" s="17" t="e">
        <f>'III Plan Rates'!$AA66*'V Consumer Factors'!$N$16</f>
        <v>#DIV/0!</v>
      </c>
      <c r="Y64" s="17" t="e">
        <f>'III Plan Rates'!$AA66*'V Consumer Factors'!$N$17</f>
        <v>#DIV/0!</v>
      </c>
      <c r="Z64" s="17" t="e">
        <f>'III Plan Rates'!$AA66*'V Consumer Factors'!$N$18</f>
        <v>#DIV/0!</v>
      </c>
      <c r="AA64" s="17" t="e">
        <f>'III Plan Rates'!$AA66*'V Consumer Factors'!$N$19</f>
        <v>#DIV/0!</v>
      </c>
      <c r="AB64" s="17" t="e">
        <f>'III Plan Rates'!$AA66*'V Consumer Factors'!$N$20</f>
        <v>#DIV/0!</v>
      </c>
      <c r="AC64" s="17">
        <f>IF('III Plan Rates'!$AP66&gt;0,SUMPRODUCT(T64:AB64,'III Plan Rates'!$AG66:$AO66)/'III Plan Rates'!$AP66,0)</f>
        <v>0</v>
      </c>
      <c r="AE64" s="278">
        <f t="shared" si="1"/>
        <v>0</v>
      </c>
      <c r="AF64" s="278">
        <f t="shared" si="2"/>
        <v>0</v>
      </c>
      <c r="AG64" s="278">
        <f t="shared" si="3"/>
        <v>0</v>
      </c>
      <c r="AH64" s="278">
        <f t="shared" si="4"/>
        <v>0</v>
      </c>
      <c r="AI64" s="278">
        <f t="shared" si="5"/>
        <v>0</v>
      </c>
      <c r="AJ64" s="278">
        <f t="shared" si="6"/>
        <v>0</v>
      </c>
      <c r="AK64" s="278">
        <f t="shared" si="7"/>
        <v>0</v>
      </c>
      <c r="AL64" s="278">
        <f t="shared" si="8"/>
        <v>0</v>
      </c>
      <c r="AM64" s="278">
        <f t="shared" si="9"/>
        <v>0</v>
      </c>
      <c r="AN64" s="278">
        <f t="shared" si="10"/>
        <v>0</v>
      </c>
    </row>
    <row r="65" spans="1:40" x14ac:dyDescent="0.25">
      <c r="A65" s="8" t="s">
        <v>130</v>
      </c>
      <c r="B65" s="283">
        <f>'III Plan Rates'!B67</f>
        <v>0</v>
      </c>
      <c r="C65" s="281">
        <f>'III Plan Rates'!D67</f>
        <v>0</v>
      </c>
      <c r="D65" s="282">
        <f>'III Plan Rates'!E67</f>
        <v>0</v>
      </c>
      <c r="E65" s="283">
        <f>'III Plan Rates'!F67</f>
        <v>0</v>
      </c>
      <c r="F65" s="284">
        <f>'III Plan Rates'!G67</f>
        <v>0</v>
      </c>
      <c r="G65" s="284">
        <f>'III Plan Rates'!J67</f>
        <v>0</v>
      </c>
      <c r="H65" s="258"/>
      <c r="I65" s="17">
        <f>'III Plan Rates'!$Z67*'V Consumer Factors'!$M$12</f>
        <v>0</v>
      </c>
      <c r="J65" s="17">
        <f>'III Plan Rates'!$Z67*'V Consumer Factors'!$M$13</f>
        <v>0</v>
      </c>
      <c r="K65" s="17">
        <f>'III Plan Rates'!$Z67*'V Consumer Factors'!$M$14</f>
        <v>0</v>
      </c>
      <c r="L65" s="17">
        <f>'III Plan Rates'!$Z67*'V Consumer Factors'!$M$15</f>
        <v>0</v>
      </c>
      <c r="M65" s="17">
        <f>'III Plan Rates'!$Z67*'V Consumer Factors'!$M$16</f>
        <v>0</v>
      </c>
      <c r="N65" s="17">
        <f>'III Plan Rates'!$Z67*'V Consumer Factors'!$M$17</f>
        <v>0</v>
      </c>
      <c r="O65" s="17">
        <f>'III Plan Rates'!$Z67*'V Consumer Factors'!$M$18</f>
        <v>0</v>
      </c>
      <c r="P65" s="17">
        <f>'III Plan Rates'!$Z67*'V Consumer Factors'!$M$19</f>
        <v>0</v>
      </c>
      <c r="Q65" s="17">
        <f>'III Plan Rates'!$Z67*'V Consumer Factors'!$M$20</f>
        <v>0</v>
      </c>
      <c r="R65" s="17">
        <f>IF('III Plan Rates'!$AP67&gt;0,SUMPRODUCT(I65:Q65,'III Plan Rates'!$AG67:$AO67)/'III Plan Rates'!$AP67,0)</f>
        <v>0</v>
      </c>
      <c r="S65" s="230"/>
      <c r="T65" s="17" t="e">
        <f>'III Plan Rates'!$AA67*'V Consumer Factors'!$N$12</f>
        <v>#DIV/0!</v>
      </c>
      <c r="U65" s="17" t="e">
        <f>'III Plan Rates'!$AA67*'V Consumer Factors'!$N$13</f>
        <v>#DIV/0!</v>
      </c>
      <c r="V65" s="17" t="e">
        <f>'III Plan Rates'!$AA67*'V Consumer Factors'!$N$14</f>
        <v>#DIV/0!</v>
      </c>
      <c r="W65" s="17" t="e">
        <f>'III Plan Rates'!$AA67*'V Consumer Factors'!$N$15</f>
        <v>#DIV/0!</v>
      </c>
      <c r="X65" s="17" t="e">
        <f>'III Plan Rates'!$AA67*'V Consumer Factors'!$N$16</f>
        <v>#DIV/0!</v>
      </c>
      <c r="Y65" s="17" t="e">
        <f>'III Plan Rates'!$AA67*'V Consumer Factors'!$N$17</f>
        <v>#DIV/0!</v>
      </c>
      <c r="Z65" s="17" t="e">
        <f>'III Plan Rates'!$AA67*'V Consumer Factors'!$N$18</f>
        <v>#DIV/0!</v>
      </c>
      <c r="AA65" s="17" t="e">
        <f>'III Plan Rates'!$AA67*'V Consumer Factors'!$N$19</f>
        <v>#DIV/0!</v>
      </c>
      <c r="AB65" s="17" t="e">
        <f>'III Plan Rates'!$AA67*'V Consumer Factors'!$N$20</f>
        <v>#DIV/0!</v>
      </c>
      <c r="AC65" s="17">
        <f>IF('III Plan Rates'!$AP67&gt;0,SUMPRODUCT(T65:AB65,'III Plan Rates'!$AG67:$AO67)/'III Plan Rates'!$AP67,0)</f>
        <v>0</v>
      </c>
      <c r="AE65" s="278">
        <f t="shared" si="1"/>
        <v>0</v>
      </c>
      <c r="AF65" s="278">
        <f t="shared" si="2"/>
        <v>0</v>
      </c>
      <c r="AG65" s="278">
        <f t="shared" si="3"/>
        <v>0</v>
      </c>
      <c r="AH65" s="278">
        <f t="shared" si="4"/>
        <v>0</v>
      </c>
      <c r="AI65" s="278">
        <f t="shared" si="5"/>
        <v>0</v>
      </c>
      <c r="AJ65" s="278">
        <f t="shared" si="6"/>
        <v>0</v>
      </c>
      <c r="AK65" s="278">
        <f t="shared" si="7"/>
        <v>0</v>
      </c>
      <c r="AL65" s="278">
        <f t="shared" si="8"/>
        <v>0</v>
      </c>
      <c r="AM65" s="278">
        <f t="shared" si="9"/>
        <v>0</v>
      </c>
      <c r="AN65" s="278">
        <f t="shared" si="10"/>
        <v>0</v>
      </c>
    </row>
    <row r="66" spans="1:40" x14ac:dyDescent="0.25">
      <c r="A66" s="8" t="s">
        <v>131</v>
      </c>
      <c r="B66" s="283">
        <f>'III Plan Rates'!B68</f>
        <v>0</v>
      </c>
      <c r="C66" s="281">
        <f>'III Plan Rates'!D68</f>
        <v>0</v>
      </c>
      <c r="D66" s="282">
        <f>'III Plan Rates'!E68</f>
        <v>0</v>
      </c>
      <c r="E66" s="283">
        <f>'III Plan Rates'!F68</f>
        <v>0</v>
      </c>
      <c r="F66" s="284">
        <f>'III Plan Rates'!G68</f>
        <v>0</v>
      </c>
      <c r="G66" s="284">
        <f>'III Plan Rates'!J68</f>
        <v>0</v>
      </c>
      <c r="H66" s="258"/>
      <c r="I66" s="17">
        <f>'III Plan Rates'!$Z68*'V Consumer Factors'!$M$12</f>
        <v>0</v>
      </c>
      <c r="J66" s="17">
        <f>'III Plan Rates'!$Z68*'V Consumer Factors'!$M$13</f>
        <v>0</v>
      </c>
      <c r="K66" s="17">
        <f>'III Plan Rates'!$Z68*'V Consumer Factors'!$M$14</f>
        <v>0</v>
      </c>
      <c r="L66" s="17">
        <f>'III Plan Rates'!$Z68*'V Consumer Factors'!$M$15</f>
        <v>0</v>
      </c>
      <c r="M66" s="17">
        <f>'III Plan Rates'!$Z68*'V Consumer Factors'!$M$16</f>
        <v>0</v>
      </c>
      <c r="N66" s="17">
        <f>'III Plan Rates'!$Z68*'V Consumer Factors'!$M$17</f>
        <v>0</v>
      </c>
      <c r="O66" s="17">
        <f>'III Plan Rates'!$Z68*'V Consumer Factors'!$M$18</f>
        <v>0</v>
      </c>
      <c r="P66" s="17">
        <f>'III Plan Rates'!$Z68*'V Consumer Factors'!$M$19</f>
        <v>0</v>
      </c>
      <c r="Q66" s="17">
        <f>'III Plan Rates'!$Z68*'V Consumer Factors'!$M$20</f>
        <v>0</v>
      </c>
      <c r="R66" s="17">
        <f>IF('III Plan Rates'!$AP68&gt;0,SUMPRODUCT(I66:Q66,'III Plan Rates'!$AG68:$AO68)/'III Plan Rates'!$AP68,0)</f>
        <v>0</v>
      </c>
      <c r="S66" s="230"/>
      <c r="T66" s="17" t="e">
        <f>'III Plan Rates'!$AA68*'V Consumer Factors'!$N$12</f>
        <v>#DIV/0!</v>
      </c>
      <c r="U66" s="17" t="e">
        <f>'III Plan Rates'!$AA68*'V Consumer Factors'!$N$13</f>
        <v>#DIV/0!</v>
      </c>
      <c r="V66" s="17" t="e">
        <f>'III Plan Rates'!$AA68*'V Consumer Factors'!$N$14</f>
        <v>#DIV/0!</v>
      </c>
      <c r="W66" s="17" t="e">
        <f>'III Plan Rates'!$AA68*'V Consumer Factors'!$N$15</f>
        <v>#DIV/0!</v>
      </c>
      <c r="X66" s="17" t="e">
        <f>'III Plan Rates'!$AA68*'V Consumer Factors'!$N$16</f>
        <v>#DIV/0!</v>
      </c>
      <c r="Y66" s="17" t="e">
        <f>'III Plan Rates'!$AA68*'V Consumer Factors'!$N$17</f>
        <v>#DIV/0!</v>
      </c>
      <c r="Z66" s="17" t="e">
        <f>'III Plan Rates'!$AA68*'V Consumer Factors'!$N$18</f>
        <v>#DIV/0!</v>
      </c>
      <c r="AA66" s="17" t="e">
        <f>'III Plan Rates'!$AA68*'V Consumer Factors'!$N$19</f>
        <v>#DIV/0!</v>
      </c>
      <c r="AB66" s="17" t="e">
        <f>'III Plan Rates'!$AA68*'V Consumer Factors'!$N$20</f>
        <v>#DIV/0!</v>
      </c>
      <c r="AC66" s="17">
        <f>IF('III Plan Rates'!$AP68&gt;0,SUMPRODUCT(T66:AB66,'III Plan Rates'!$AG68:$AO68)/'III Plan Rates'!$AP68,0)</f>
        <v>0</v>
      </c>
      <c r="AE66" s="278">
        <f t="shared" si="1"/>
        <v>0</v>
      </c>
      <c r="AF66" s="278">
        <f t="shared" si="2"/>
        <v>0</v>
      </c>
      <c r="AG66" s="278">
        <f t="shared" si="3"/>
        <v>0</v>
      </c>
      <c r="AH66" s="278">
        <f t="shared" si="4"/>
        <v>0</v>
      </c>
      <c r="AI66" s="278">
        <f t="shared" si="5"/>
        <v>0</v>
      </c>
      <c r="AJ66" s="278">
        <f t="shared" si="6"/>
        <v>0</v>
      </c>
      <c r="AK66" s="278">
        <f t="shared" si="7"/>
        <v>0</v>
      </c>
      <c r="AL66" s="278">
        <f t="shared" si="8"/>
        <v>0</v>
      </c>
      <c r="AM66" s="278">
        <f t="shared" si="9"/>
        <v>0</v>
      </c>
      <c r="AN66" s="278">
        <f t="shared" si="10"/>
        <v>0</v>
      </c>
    </row>
    <row r="67" spans="1:40" x14ac:dyDescent="0.25">
      <c r="A67" s="8" t="s">
        <v>132</v>
      </c>
      <c r="B67" s="283">
        <f>'III Plan Rates'!B69</f>
        <v>0</v>
      </c>
      <c r="C67" s="281">
        <f>'III Plan Rates'!D69</f>
        <v>0</v>
      </c>
      <c r="D67" s="282">
        <f>'III Plan Rates'!E69</f>
        <v>0</v>
      </c>
      <c r="E67" s="283">
        <f>'III Plan Rates'!F69</f>
        <v>0</v>
      </c>
      <c r="F67" s="284">
        <f>'III Plan Rates'!G69</f>
        <v>0</v>
      </c>
      <c r="G67" s="284">
        <f>'III Plan Rates'!J69</f>
        <v>0</v>
      </c>
      <c r="H67" s="258"/>
      <c r="I67" s="17">
        <f>'III Plan Rates'!$Z69*'V Consumer Factors'!$M$12</f>
        <v>0</v>
      </c>
      <c r="J67" s="17">
        <f>'III Plan Rates'!$Z69*'V Consumer Factors'!$M$13</f>
        <v>0</v>
      </c>
      <c r="K67" s="17">
        <f>'III Plan Rates'!$Z69*'V Consumer Factors'!$M$14</f>
        <v>0</v>
      </c>
      <c r="L67" s="17">
        <f>'III Plan Rates'!$Z69*'V Consumer Factors'!$M$15</f>
        <v>0</v>
      </c>
      <c r="M67" s="17">
        <f>'III Plan Rates'!$Z69*'V Consumer Factors'!$M$16</f>
        <v>0</v>
      </c>
      <c r="N67" s="17">
        <f>'III Plan Rates'!$Z69*'V Consumer Factors'!$M$17</f>
        <v>0</v>
      </c>
      <c r="O67" s="17">
        <f>'III Plan Rates'!$Z69*'V Consumer Factors'!$M$18</f>
        <v>0</v>
      </c>
      <c r="P67" s="17">
        <f>'III Plan Rates'!$Z69*'V Consumer Factors'!$M$19</f>
        <v>0</v>
      </c>
      <c r="Q67" s="17">
        <f>'III Plan Rates'!$Z69*'V Consumer Factors'!$M$20</f>
        <v>0</v>
      </c>
      <c r="R67" s="17">
        <f>IF('III Plan Rates'!$AP69&gt;0,SUMPRODUCT(I67:Q67,'III Plan Rates'!$AG69:$AO69)/'III Plan Rates'!$AP69,0)</f>
        <v>0</v>
      </c>
      <c r="S67" s="230"/>
      <c r="T67" s="17" t="e">
        <f>'III Plan Rates'!$AA69*'V Consumer Factors'!$N$12</f>
        <v>#DIV/0!</v>
      </c>
      <c r="U67" s="17" t="e">
        <f>'III Plan Rates'!$AA69*'V Consumer Factors'!$N$13</f>
        <v>#DIV/0!</v>
      </c>
      <c r="V67" s="17" t="e">
        <f>'III Plan Rates'!$AA69*'V Consumer Factors'!$N$14</f>
        <v>#DIV/0!</v>
      </c>
      <c r="W67" s="17" t="e">
        <f>'III Plan Rates'!$AA69*'V Consumer Factors'!$N$15</f>
        <v>#DIV/0!</v>
      </c>
      <c r="X67" s="17" t="e">
        <f>'III Plan Rates'!$AA69*'V Consumer Factors'!$N$16</f>
        <v>#DIV/0!</v>
      </c>
      <c r="Y67" s="17" t="e">
        <f>'III Plan Rates'!$AA69*'V Consumer Factors'!$N$17</f>
        <v>#DIV/0!</v>
      </c>
      <c r="Z67" s="17" t="e">
        <f>'III Plan Rates'!$AA69*'V Consumer Factors'!$N$18</f>
        <v>#DIV/0!</v>
      </c>
      <c r="AA67" s="17" t="e">
        <f>'III Plan Rates'!$AA69*'V Consumer Factors'!$N$19</f>
        <v>#DIV/0!</v>
      </c>
      <c r="AB67" s="17" t="e">
        <f>'III Plan Rates'!$AA69*'V Consumer Factors'!$N$20</f>
        <v>#DIV/0!</v>
      </c>
      <c r="AC67" s="17">
        <f>IF('III Plan Rates'!$AP69&gt;0,SUMPRODUCT(T67:AB67,'III Plan Rates'!$AG69:$AO69)/'III Plan Rates'!$AP69,0)</f>
        <v>0</v>
      </c>
      <c r="AE67" s="278">
        <f t="shared" si="1"/>
        <v>0</v>
      </c>
      <c r="AF67" s="278">
        <f t="shared" si="2"/>
        <v>0</v>
      </c>
      <c r="AG67" s="278">
        <f t="shared" si="3"/>
        <v>0</v>
      </c>
      <c r="AH67" s="278">
        <f t="shared" si="4"/>
        <v>0</v>
      </c>
      <c r="AI67" s="278">
        <f t="shared" si="5"/>
        <v>0</v>
      </c>
      <c r="AJ67" s="278">
        <f t="shared" si="6"/>
        <v>0</v>
      </c>
      <c r="AK67" s="278">
        <f t="shared" si="7"/>
        <v>0</v>
      </c>
      <c r="AL67" s="278">
        <f t="shared" si="8"/>
        <v>0</v>
      </c>
      <c r="AM67" s="278">
        <f t="shared" si="9"/>
        <v>0</v>
      </c>
      <c r="AN67" s="278">
        <f t="shared" si="10"/>
        <v>0</v>
      </c>
    </row>
    <row r="68" spans="1:40" x14ac:dyDescent="0.25">
      <c r="A68" s="8" t="s">
        <v>133</v>
      </c>
      <c r="B68" s="283">
        <f>'III Plan Rates'!B70</f>
        <v>0</v>
      </c>
      <c r="C68" s="281">
        <f>'III Plan Rates'!D70</f>
        <v>0</v>
      </c>
      <c r="D68" s="282">
        <f>'III Plan Rates'!E70</f>
        <v>0</v>
      </c>
      <c r="E68" s="283">
        <f>'III Plan Rates'!F70</f>
        <v>0</v>
      </c>
      <c r="F68" s="284">
        <f>'III Plan Rates'!G70</f>
        <v>0</v>
      </c>
      <c r="G68" s="284">
        <f>'III Plan Rates'!J70</f>
        <v>0</v>
      </c>
      <c r="H68" s="258"/>
      <c r="I68" s="17">
        <f>'III Plan Rates'!$Z70*'V Consumer Factors'!$M$12</f>
        <v>0</v>
      </c>
      <c r="J68" s="17">
        <f>'III Plan Rates'!$Z70*'V Consumer Factors'!$M$13</f>
        <v>0</v>
      </c>
      <c r="K68" s="17">
        <f>'III Plan Rates'!$Z70*'V Consumer Factors'!$M$14</f>
        <v>0</v>
      </c>
      <c r="L68" s="17">
        <f>'III Plan Rates'!$Z70*'V Consumer Factors'!$M$15</f>
        <v>0</v>
      </c>
      <c r="M68" s="17">
        <f>'III Plan Rates'!$Z70*'V Consumer Factors'!$M$16</f>
        <v>0</v>
      </c>
      <c r="N68" s="17">
        <f>'III Plan Rates'!$Z70*'V Consumer Factors'!$M$17</f>
        <v>0</v>
      </c>
      <c r="O68" s="17">
        <f>'III Plan Rates'!$Z70*'V Consumer Factors'!$M$18</f>
        <v>0</v>
      </c>
      <c r="P68" s="17">
        <f>'III Plan Rates'!$Z70*'V Consumer Factors'!$M$19</f>
        <v>0</v>
      </c>
      <c r="Q68" s="17">
        <f>'III Plan Rates'!$Z70*'V Consumer Factors'!$M$20</f>
        <v>0</v>
      </c>
      <c r="R68" s="17">
        <f>IF('III Plan Rates'!$AP70&gt;0,SUMPRODUCT(I68:Q68,'III Plan Rates'!$AG70:$AO70)/'III Plan Rates'!$AP70,0)</f>
        <v>0</v>
      </c>
      <c r="S68" s="230"/>
      <c r="T68" s="17" t="e">
        <f>'III Plan Rates'!$AA70*'V Consumer Factors'!$N$12</f>
        <v>#DIV/0!</v>
      </c>
      <c r="U68" s="17" t="e">
        <f>'III Plan Rates'!$AA70*'V Consumer Factors'!$N$13</f>
        <v>#DIV/0!</v>
      </c>
      <c r="V68" s="17" t="e">
        <f>'III Plan Rates'!$AA70*'V Consumer Factors'!$N$14</f>
        <v>#DIV/0!</v>
      </c>
      <c r="W68" s="17" t="e">
        <f>'III Plan Rates'!$AA70*'V Consumer Factors'!$N$15</f>
        <v>#DIV/0!</v>
      </c>
      <c r="X68" s="17" t="e">
        <f>'III Plan Rates'!$AA70*'V Consumer Factors'!$N$16</f>
        <v>#DIV/0!</v>
      </c>
      <c r="Y68" s="17" t="e">
        <f>'III Plan Rates'!$AA70*'V Consumer Factors'!$N$17</f>
        <v>#DIV/0!</v>
      </c>
      <c r="Z68" s="17" t="e">
        <f>'III Plan Rates'!$AA70*'V Consumer Factors'!$N$18</f>
        <v>#DIV/0!</v>
      </c>
      <c r="AA68" s="17" t="e">
        <f>'III Plan Rates'!$AA70*'V Consumer Factors'!$N$19</f>
        <v>#DIV/0!</v>
      </c>
      <c r="AB68" s="17" t="e">
        <f>'III Plan Rates'!$AA70*'V Consumer Factors'!$N$20</f>
        <v>#DIV/0!</v>
      </c>
      <c r="AC68" s="17">
        <f>IF('III Plan Rates'!$AP70&gt;0,SUMPRODUCT(T68:AB68,'III Plan Rates'!$AG70:$AO70)/'III Plan Rates'!$AP70,0)</f>
        <v>0</v>
      </c>
      <c r="AE68" s="278">
        <f t="shared" si="1"/>
        <v>0</v>
      </c>
      <c r="AF68" s="278">
        <f t="shared" si="2"/>
        <v>0</v>
      </c>
      <c r="AG68" s="278">
        <f t="shared" si="3"/>
        <v>0</v>
      </c>
      <c r="AH68" s="278">
        <f t="shared" si="4"/>
        <v>0</v>
      </c>
      <c r="AI68" s="278">
        <f t="shared" si="5"/>
        <v>0</v>
      </c>
      <c r="AJ68" s="278">
        <f t="shared" si="6"/>
        <v>0</v>
      </c>
      <c r="AK68" s="278">
        <f t="shared" si="7"/>
        <v>0</v>
      </c>
      <c r="AL68" s="278">
        <f t="shared" si="8"/>
        <v>0</v>
      </c>
      <c r="AM68" s="278">
        <f t="shared" si="9"/>
        <v>0</v>
      </c>
      <c r="AN68" s="278">
        <f t="shared" si="10"/>
        <v>0</v>
      </c>
    </row>
    <row r="69" spans="1:40" x14ac:dyDescent="0.25">
      <c r="A69" s="8" t="s">
        <v>134</v>
      </c>
      <c r="B69" s="283">
        <f>'III Plan Rates'!B71</f>
        <v>0</v>
      </c>
      <c r="C69" s="281">
        <f>'III Plan Rates'!D71</f>
        <v>0</v>
      </c>
      <c r="D69" s="282">
        <f>'III Plan Rates'!E71</f>
        <v>0</v>
      </c>
      <c r="E69" s="283">
        <f>'III Plan Rates'!F71</f>
        <v>0</v>
      </c>
      <c r="F69" s="284">
        <f>'III Plan Rates'!G71</f>
        <v>0</v>
      </c>
      <c r="G69" s="284">
        <f>'III Plan Rates'!J71</f>
        <v>0</v>
      </c>
      <c r="H69" s="258"/>
      <c r="I69" s="17">
        <f>'III Plan Rates'!$Z71*'V Consumer Factors'!$M$12</f>
        <v>0</v>
      </c>
      <c r="J69" s="17">
        <f>'III Plan Rates'!$Z71*'V Consumer Factors'!$M$13</f>
        <v>0</v>
      </c>
      <c r="K69" s="17">
        <f>'III Plan Rates'!$Z71*'V Consumer Factors'!$M$14</f>
        <v>0</v>
      </c>
      <c r="L69" s="17">
        <f>'III Plan Rates'!$Z71*'V Consumer Factors'!$M$15</f>
        <v>0</v>
      </c>
      <c r="M69" s="17">
        <f>'III Plan Rates'!$Z71*'V Consumer Factors'!$M$16</f>
        <v>0</v>
      </c>
      <c r="N69" s="17">
        <f>'III Plan Rates'!$Z71*'V Consumer Factors'!$M$17</f>
        <v>0</v>
      </c>
      <c r="O69" s="17">
        <f>'III Plan Rates'!$Z71*'V Consumer Factors'!$M$18</f>
        <v>0</v>
      </c>
      <c r="P69" s="17">
        <f>'III Plan Rates'!$Z71*'V Consumer Factors'!$M$19</f>
        <v>0</v>
      </c>
      <c r="Q69" s="17">
        <f>'III Plan Rates'!$Z71*'V Consumer Factors'!$M$20</f>
        <v>0</v>
      </c>
      <c r="R69" s="17">
        <f>IF('III Plan Rates'!$AP71&gt;0,SUMPRODUCT(I69:Q69,'III Plan Rates'!$AG71:$AO71)/'III Plan Rates'!$AP71,0)</f>
        <v>0</v>
      </c>
      <c r="S69" s="230"/>
      <c r="T69" s="17" t="e">
        <f>'III Plan Rates'!$AA71*'V Consumer Factors'!$N$12</f>
        <v>#DIV/0!</v>
      </c>
      <c r="U69" s="17" t="e">
        <f>'III Plan Rates'!$AA71*'V Consumer Factors'!$N$13</f>
        <v>#DIV/0!</v>
      </c>
      <c r="V69" s="17" t="e">
        <f>'III Plan Rates'!$AA71*'V Consumer Factors'!$N$14</f>
        <v>#DIV/0!</v>
      </c>
      <c r="W69" s="17" t="e">
        <f>'III Plan Rates'!$AA71*'V Consumer Factors'!$N$15</f>
        <v>#DIV/0!</v>
      </c>
      <c r="X69" s="17" t="e">
        <f>'III Plan Rates'!$AA71*'V Consumer Factors'!$N$16</f>
        <v>#DIV/0!</v>
      </c>
      <c r="Y69" s="17" t="e">
        <f>'III Plan Rates'!$AA71*'V Consumer Factors'!$N$17</f>
        <v>#DIV/0!</v>
      </c>
      <c r="Z69" s="17" t="e">
        <f>'III Plan Rates'!$AA71*'V Consumer Factors'!$N$18</f>
        <v>#DIV/0!</v>
      </c>
      <c r="AA69" s="17" t="e">
        <f>'III Plan Rates'!$AA71*'V Consumer Factors'!$N$19</f>
        <v>#DIV/0!</v>
      </c>
      <c r="AB69" s="17" t="e">
        <f>'III Plan Rates'!$AA71*'V Consumer Factors'!$N$20</f>
        <v>#DIV/0!</v>
      </c>
      <c r="AC69" s="17">
        <f>IF('III Plan Rates'!$AP71&gt;0,SUMPRODUCT(T69:AB69,'III Plan Rates'!$AG71:$AO71)/'III Plan Rates'!$AP71,0)</f>
        <v>0</v>
      </c>
      <c r="AE69" s="278">
        <f t="shared" si="1"/>
        <v>0</v>
      </c>
      <c r="AF69" s="278">
        <f t="shared" si="2"/>
        <v>0</v>
      </c>
      <c r="AG69" s="278">
        <f t="shared" si="3"/>
        <v>0</v>
      </c>
      <c r="AH69" s="278">
        <f t="shared" si="4"/>
        <v>0</v>
      </c>
      <c r="AI69" s="278">
        <f t="shared" si="5"/>
        <v>0</v>
      </c>
      <c r="AJ69" s="278">
        <f t="shared" si="6"/>
        <v>0</v>
      </c>
      <c r="AK69" s="278">
        <f t="shared" si="7"/>
        <v>0</v>
      </c>
      <c r="AL69" s="278">
        <f t="shared" si="8"/>
        <v>0</v>
      </c>
      <c r="AM69" s="278">
        <f t="shared" si="9"/>
        <v>0</v>
      </c>
      <c r="AN69" s="278">
        <f t="shared" si="10"/>
        <v>0</v>
      </c>
    </row>
    <row r="70" spans="1:40" x14ac:dyDescent="0.25">
      <c r="A70" s="8" t="s">
        <v>135</v>
      </c>
      <c r="B70" s="283">
        <f>'III Plan Rates'!B72</f>
        <v>0</v>
      </c>
      <c r="C70" s="281">
        <f>'III Plan Rates'!D72</f>
        <v>0</v>
      </c>
      <c r="D70" s="282">
        <f>'III Plan Rates'!E72</f>
        <v>0</v>
      </c>
      <c r="E70" s="283">
        <f>'III Plan Rates'!F72</f>
        <v>0</v>
      </c>
      <c r="F70" s="284">
        <f>'III Plan Rates'!G72</f>
        <v>0</v>
      </c>
      <c r="G70" s="284">
        <f>'III Plan Rates'!J72</f>
        <v>0</v>
      </c>
      <c r="H70" s="258"/>
      <c r="I70" s="17">
        <f>'III Plan Rates'!$Z72*'V Consumer Factors'!$M$12</f>
        <v>0</v>
      </c>
      <c r="J70" s="17">
        <f>'III Plan Rates'!$Z72*'V Consumer Factors'!$M$13</f>
        <v>0</v>
      </c>
      <c r="K70" s="17">
        <f>'III Plan Rates'!$Z72*'V Consumer Factors'!$M$14</f>
        <v>0</v>
      </c>
      <c r="L70" s="17">
        <f>'III Plan Rates'!$Z72*'V Consumer Factors'!$M$15</f>
        <v>0</v>
      </c>
      <c r="M70" s="17">
        <f>'III Plan Rates'!$Z72*'V Consumer Factors'!$M$16</f>
        <v>0</v>
      </c>
      <c r="N70" s="17">
        <f>'III Plan Rates'!$Z72*'V Consumer Factors'!$M$17</f>
        <v>0</v>
      </c>
      <c r="O70" s="17">
        <f>'III Plan Rates'!$Z72*'V Consumer Factors'!$M$18</f>
        <v>0</v>
      </c>
      <c r="P70" s="17">
        <f>'III Plan Rates'!$Z72*'V Consumer Factors'!$M$19</f>
        <v>0</v>
      </c>
      <c r="Q70" s="17">
        <f>'III Plan Rates'!$Z72*'V Consumer Factors'!$M$20</f>
        <v>0</v>
      </c>
      <c r="R70" s="17">
        <f>IF('III Plan Rates'!$AP72&gt;0,SUMPRODUCT(I70:Q70,'III Plan Rates'!$AG72:$AO72)/'III Plan Rates'!$AP72,0)</f>
        <v>0</v>
      </c>
      <c r="S70" s="230"/>
      <c r="T70" s="17" t="e">
        <f>'III Plan Rates'!$AA72*'V Consumer Factors'!$N$12</f>
        <v>#DIV/0!</v>
      </c>
      <c r="U70" s="17" t="e">
        <f>'III Plan Rates'!$AA72*'V Consumer Factors'!$N$13</f>
        <v>#DIV/0!</v>
      </c>
      <c r="V70" s="17" t="e">
        <f>'III Plan Rates'!$AA72*'V Consumer Factors'!$N$14</f>
        <v>#DIV/0!</v>
      </c>
      <c r="W70" s="17" t="e">
        <f>'III Plan Rates'!$AA72*'V Consumer Factors'!$N$15</f>
        <v>#DIV/0!</v>
      </c>
      <c r="X70" s="17" t="e">
        <f>'III Plan Rates'!$AA72*'V Consumer Factors'!$N$16</f>
        <v>#DIV/0!</v>
      </c>
      <c r="Y70" s="17" t="e">
        <f>'III Plan Rates'!$AA72*'V Consumer Factors'!$N$17</f>
        <v>#DIV/0!</v>
      </c>
      <c r="Z70" s="17" t="e">
        <f>'III Plan Rates'!$AA72*'V Consumer Factors'!$N$18</f>
        <v>#DIV/0!</v>
      </c>
      <c r="AA70" s="17" t="e">
        <f>'III Plan Rates'!$AA72*'V Consumer Factors'!$N$19</f>
        <v>#DIV/0!</v>
      </c>
      <c r="AB70" s="17" t="e">
        <f>'III Plan Rates'!$AA72*'V Consumer Factors'!$N$20</f>
        <v>#DIV/0!</v>
      </c>
      <c r="AC70" s="17">
        <f>IF('III Plan Rates'!$AP72&gt;0,SUMPRODUCT(T70:AB70,'III Plan Rates'!$AG72:$AO72)/'III Plan Rates'!$AP72,0)</f>
        <v>0</v>
      </c>
      <c r="AE70" s="278">
        <f t="shared" si="1"/>
        <v>0</v>
      </c>
      <c r="AF70" s="278">
        <f t="shared" si="2"/>
        <v>0</v>
      </c>
      <c r="AG70" s="278">
        <f t="shared" si="3"/>
        <v>0</v>
      </c>
      <c r="AH70" s="278">
        <f t="shared" si="4"/>
        <v>0</v>
      </c>
      <c r="AI70" s="278">
        <f t="shared" si="5"/>
        <v>0</v>
      </c>
      <c r="AJ70" s="278">
        <f t="shared" si="6"/>
        <v>0</v>
      </c>
      <c r="AK70" s="278">
        <f t="shared" si="7"/>
        <v>0</v>
      </c>
      <c r="AL70" s="278">
        <f t="shared" si="8"/>
        <v>0</v>
      </c>
      <c r="AM70" s="278">
        <f t="shared" si="9"/>
        <v>0</v>
      </c>
      <c r="AN70" s="278">
        <f t="shared" si="10"/>
        <v>0</v>
      </c>
    </row>
    <row r="71" spans="1:40" x14ac:dyDescent="0.25">
      <c r="A71" s="8" t="s">
        <v>136</v>
      </c>
      <c r="B71" s="283">
        <f>'III Plan Rates'!B73</f>
        <v>0</v>
      </c>
      <c r="C71" s="281">
        <f>'III Plan Rates'!D73</f>
        <v>0</v>
      </c>
      <c r="D71" s="282">
        <f>'III Plan Rates'!E73</f>
        <v>0</v>
      </c>
      <c r="E71" s="283">
        <f>'III Plan Rates'!F73</f>
        <v>0</v>
      </c>
      <c r="F71" s="284">
        <f>'III Plan Rates'!G73</f>
        <v>0</v>
      </c>
      <c r="G71" s="284">
        <f>'III Plan Rates'!J73</f>
        <v>0</v>
      </c>
      <c r="H71" s="258"/>
      <c r="I71" s="17">
        <f>'III Plan Rates'!$Z73*'V Consumer Factors'!$M$12</f>
        <v>0</v>
      </c>
      <c r="J71" s="17">
        <f>'III Plan Rates'!$Z73*'V Consumer Factors'!$M$13</f>
        <v>0</v>
      </c>
      <c r="K71" s="17">
        <f>'III Plan Rates'!$Z73*'V Consumer Factors'!$M$14</f>
        <v>0</v>
      </c>
      <c r="L71" s="17">
        <f>'III Plan Rates'!$Z73*'V Consumer Factors'!$M$15</f>
        <v>0</v>
      </c>
      <c r="M71" s="17">
        <f>'III Plan Rates'!$Z73*'V Consumer Factors'!$M$16</f>
        <v>0</v>
      </c>
      <c r="N71" s="17">
        <f>'III Plan Rates'!$Z73*'V Consumer Factors'!$M$17</f>
        <v>0</v>
      </c>
      <c r="O71" s="17">
        <f>'III Plan Rates'!$Z73*'V Consumer Factors'!$M$18</f>
        <v>0</v>
      </c>
      <c r="P71" s="17">
        <f>'III Plan Rates'!$Z73*'V Consumer Factors'!$M$19</f>
        <v>0</v>
      </c>
      <c r="Q71" s="17">
        <f>'III Plan Rates'!$Z73*'V Consumer Factors'!$M$20</f>
        <v>0</v>
      </c>
      <c r="R71" s="17">
        <f>IF('III Plan Rates'!$AP73&gt;0,SUMPRODUCT(I71:Q71,'III Plan Rates'!$AG73:$AO73)/'III Plan Rates'!$AP73,0)</f>
        <v>0</v>
      </c>
      <c r="S71" s="230"/>
      <c r="T71" s="17" t="e">
        <f>'III Plan Rates'!$AA73*'V Consumer Factors'!$N$12</f>
        <v>#DIV/0!</v>
      </c>
      <c r="U71" s="17" t="e">
        <f>'III Plan Rates'!$AA73*'V Consumer Factors'!$N$13</f>
        <v>#DIV/0!</v>
      </c>
      <c r="V71" s="17" t="e">
        <f>'III Plan Rates'!$AA73*'V Consumer Factors'!$N$14</f>
        <v>#DIV/0!</v>
      </c>
      <c r="W71" s="17" t="e">
        <f>'III Plan Rates'!$AA73*'V Consumer Factors'!$N$15</f>
        <v>#DIV/0!</v>
      </c>
      <c r="X71" s="17" t="e">
        <f>'III Plan Rates'!$AA73*'V Consumer Factors'!$N$16</f>
        <v>#DIV/0!</v>
      </c>
      <c r="Y71" s="17" t="e">
        <f>'III Plan Rates'!$AA73*'V Consumer Factors'!$N$17</f>
        <v>#DIV/0!</v>
      </c>
      <c r="Z71" s="17" t="e">
        <f>'III Plan Rates'!$AA73*'V Consumer Factors'!$N$18</f>
        <v>#DIV/0!</v>
      </c>
      <c r="AA71" s="17" t="e">
        <f>'III Plan Rates'!$AA73*'V Consumer Factors'!$N$19</f>
        <v>#DIV/0!</v>
      </c>
      <c r="AB71" s="17" t="e">
        <f>'III Plan Rates'!$AA73*'V Consumer Factors'!$N$20</f>
        <v>#DIV/0!</v>
      </c>
      <c r="AC71" s="17">
        <f>IF('III Plan Rates'!$AP73&gt;0,SUMPRODUCT(T71:AB71,'III Plan Rates'!$AG73:$AO73)/'III Plan Rates'!$AP73,0)</f>
        <v>0</v>
      </c>
      <c r="AE71" s="278">
        <f t="shared" si="1"/>
        <v>0</v>
      </c>
      <c r="AF71" s="278">
        <f t="shared" si="2"/>
        <v>0</v>
      </c>
      <c r="AG71" s="278">
        <f t="shared" si="3"/>
        <v>0</v>
      </c>
      <c r="AH71" s="278">
        <f t="shared" si="4"/>
        <v>0</v>
      </c>
      <c r="AI71" s="278">
        <f t="shared" si="5"/>
        <v>0</v>
      </c>
      <c r="AJ71" s="278">
        <f t="shared" si="6"/>
        <v>0</v>
      </c>
      <c r="AK71" s="278">
        <f t="shared" si="7"/>
        <v>0</v>
      </c>
      <c r="AL71" s="278">
        <f t="shared" si="8"/>
        <v>0</v>
      </c>
      <c r="AM71" s="278">
        <f t="shared" si="9"/>
        <v>0</v>
      </c>
      <c r="AN71" s="278">
        <f t="shared" si="10"/>
        <v>0</v>
      </c>
    </row>
    <row r="72" spans="1:40" x14ac:dyDescent="0.25">
      <c r="A72" s="8" t="s">
        <v>137</v>
      </c>
      <c r="B72" s="283">
        <f>'III Plan Rates'!B74</f>
        <v>0</v>
      </c>
      <c r="C72" s="281">
        <f>'III Plan Rates'!D74</f>
        <v>0</v>
      </c>
      <c r="D72" s="282">
        <f>'III Plan Rates'!E74</f>
        <v>0</v>
      </c>
      <c r="E72" s="283">
        <f>'III Plan Rates'!F74</f>
        <v>0</v>
      </c>
      <c r="F72" s="284">
        <f>'III Plan Rates'!G74</f>
        <v>0</v>
      </c>
      <c r="G72" s="284">
        <f>'III Plan Rates'!J74</f>
        <v>0</v>
      </c>
      <c r="H72" s="258"/>
      <c r="I72" s="17">
        <f>'III Plan Rates'!$Z74*'V Consumer Factors'!$M$12</f>
        <v>0</v>
      </c>
      <c r="J72" s="17">
        <f>'III Plan Rates'!$Z74*'V Consumer Factors'!$M$13</f>
        <v>0</v>
      </c>
      <c r="K72" s="17">
        <f>'III Plan Rates'!$Z74*'V Consumer Factors'!$M$14</f>
        <v>0</v>
      </c>
      <c r="L72" s="17">
        <f>'III Plan Rates'!$Z74*'V Consumer Factors'!$M$15</f>
        <v>0</v>
      </c>
      <c r="M72" s="17">
        <f>'III Plan Rates'!$Z74*'V Consumer Factors'!$M$16</f>
        <v>0</v>
      </c>
      <c r="N72" s="17">
        <f>'III Plan Rates'!$Z74*'V Consumer Factors'!$M$17</f>
        <v>0</v>
      </c>
      <c r="O72" s="17">
        <f>'III Plan Rates'!$Z74*'V Consumer Factors'!$M$18</f>
        <v>0</v>
      </c>
      <c r="P72" s="17">
        <f>'III Plan Rates'!$Z74*'V Consumer Factors'!$M$19</f>
        <v>0</v>
      </c>
      <c r="Q72" s="17">
        <f>'III Plan Rates'!$Z74*'V Consumer Factors'!$M$20</f>
        <v>0</v>
      </c>
      <c r="R72" s="17">
        <f>IF('III Plan Rates'!$AP74&gt;0,SUMPRODUCT(I72:Q72,'III Plan Rates'!$AG74:$AO74)/'III Plan Rates'!$AP74,0)</f>
        <v>0</v>
      </c>
      <c r="S72" s="230"/>
      <c r="T72" s="17" t="e">
        <f>'III Plan Rates'!$AA74*'V Consumer Factors'!$N$12</f>
        <v>#DIV/0!</v>
      </c>
      <c r="U72" s="17" t="e">
        <f>'III Plan Rates'!$AA74*'V Consumer Factors'!$N$13</f>
        <v>#DIV/0!</v>
      </c>
      <c r="V72" s="17" t="e">
        <f>'III Plan Rates'!$AA74*'V Consumer Factors'!$N$14</f>
        <v>#DIV/0!</v>
      </c>
      <c r="W72" s="17" t="e">
        <f>'III Plan Rates'!$AA74*'V Consumer Factors'!$N$15</f>
        <v>#DIV/0!</v>
      </c>
      <c r="X72" s="17" t="e">
        <f>'III Plan Rates'!$AA74*'V Consumer Factors'!$N$16</f>
        <v>#DIV/0!</v>
      </c>
      <c r="Y72" s="17" t="e">
        <f>'III Plan Rates'!$AA74*'V Consumer Factors'!$N$17</f>
        <v>#DIV/0!</v>
      </c>
      <c r="Z72" s="17" t="e">
        <f>'III Plan Rates'!$AA74*'V Consumer Factors'!$N$18</f>
        <v>#DIV/0!</v>
      </c>
      <c r="AA72" s="17" t="e">
        <f>'III Plan Rates'!$AA74*'V Consumer Factors'!$N$19</f>
        <v>#DIV/0!</v>
      </c>
      <c r="AB72" s="17" t="e">
        <f>'III Plan Rates'!$AA74*'V Consumer Factors'!$N$20</f>
        <v>#DIV/0!</v>
      </c>
      <c r="AC72" s="17">
        <f>IF('III Plan Rates'!$AP74&gt;0,SUMPRODUCT(T72:AB72,'III Plan Rates'!$AG74:$AO74)/'III Plan Rates'!$AP74,0)</f>
        <v>0</v>
      </c>
      <c r="AE72" s="278">
        <f t="shared" si="1"/>
        <v>0</v>
      </c>
      <c r="AF72" s="278">
        <f t="shared" si="2"/>
        <v>0</v>
      </c>
      <c r="AG72" s="278">
        <f t="shared" si="3"/>
        <v>0</v>
      </c>
      <c r="AH72" s="278">
        <f t="shared" si="4"/>
        <v>0</v>
      </c>
      <c r="AI72" s="278">
        <f t="shared" si="5"/>
        <v>0</v>
      </c>
      <c r="AJ72" s="278">
        <f t="shared" si="6"/>
        <v>0</v>
      </c>
      <c r="AK72" s="278">
        <f t="shared" si="7"/>
        <v>0</v>
      </c>
      <c r="AL72" s="278">
        <f t="shared" si="8"/>
        <v>0</v>
      </c>
      <c r="AM72" s="278">
        <f t="shared" si="9"/>
        <v>0</v>
      </c>
      <c r="AN72" s="278">
        <f t="shared" si="10"/>
        <v>0</v>
      </c>
    </row>
    <row r="73" spans="1:40" x14ac:dyDescent="0.25">
      <c r="A73" s="8" t="s">
        <v>138</v>
      </c>
      <c r="B73" s="283">
        <f>'III Plan Rates'!B75</f>
        <v>0</v>
      </c>
      <c r="C73" s="281">
        <f>'III Plan Rates'!D75</f>
        <v>0</v>
      </c>
      <c r="D73" s="282">
        <f>'III Plan Rates'!E75</f>
        <v>0</v>
      </c>
      <c r="E73" s="283">
        <f>'III Plan Rates'!F75</f>
        <v>0</v>
      </c>
      <c r="F73" s="284">
        <f>'III Plan Rates'!G75</f>
        <v>0</v>
      </c>
      <c r="G73" s="284">
        <f>'III Plan Rates'!J75</f>
        <v>0</v>
      </c>
      <c r="H73" s="258"/>
      <c r="I73" s="17">
        <f>'III Plan Rates'!$Z75*'V Consumer Factors'!$M$12</f>
        <v>0</v>
      </c>
      <c r="J73" s="17">
        <f>'III Plan Rates'!$Z75*'V Consumer Factors'!$M$13</f>
        <v>0</v>
      </c>
      <c r="K73" s="17">
        <f>'III Plan Rates'!$Z75*'V Consumer Factors'!$M$14</f>
        <v>0</v>
      </c>
      <c r="L73" s="17">
        <f>'III Plan Rates'!$Z75*'V Consumer Factors'!$M$15</f>
        <v>0</v>
      </c>
      <c r="M73" s="17">
        <f>'III Plan Rates'!$Z75*'V Consumer Factors'!$M$16</f>
        <v>0</v>
      </c>
      <c r="N73" s="17">
        <f>'III Plan Rates'!$Z75*'V Consumer Factors'!$M$17</f>
        <v>0</v>
      </c>
      <c r="O73" s="17">
        <f>'III Plan Rates'!$Z75*'V Consumer Factors'!$M$18</f>
        <v>0</v>
      </c>
      <c r="P73" s="17">
        <f>'III Plan Rates'!$Z75*'V Consumer Factors'!$M$19</f>
        <v>0</v>
      </c>
      <c r="Q73" s="17">
        <f>'III Plan Rates'!$Z75*'V Consumer Factors'!$M$20</f>
        <v>0</v>
      </c>
      <c r="R73" s="17">
        <f>IF('III Plan Rates'!$AP75&gt;0,SUMPRODUCT(I73:Q73,'III Plan Rates'!$AG75:$AO75)/'III Plan Rates'!$AP75,0)</f>
        <v>0</v>
      </c>
      <c r="S73" s="230"/>
      <c r="T73" s="17" t="e">
        <f>'III Plan Rates'!$AA75*'V Consumer Factors'!$N$12</f>
        <v>#DIV/0!</v>
      </c>
      <c r="U73" s="17" t="e">
        <f>'III Plan Rates'!$AA75*'V Consumer Factors'!$N$13</f>
        <v>#DIV/0!</v>
      </c>
      <c r="V73" s="17" t="e">
        <f>'III Plan Rates'!$AA75*'V Consumer Factors'!$N$14</f>
        <v>#DIV/0!</v>
      </c>
      <c r="W73" s="17" t="e">
        <f>'III Plan Rates'!$AA75*'V Consumer Factors'!$N$15</f>
        <v>#DIV/0!</v>
      </c>
      <c r="X73" s="17" t="e">
        <f>'III Plan Rates'!$AA75*'V Consumer Factors'!$N$16</f>
        <v>#DIV/0!</v>
      </c>
      <c r="Y73" s="17" t="e">
        <f>'III Plan Rates'!$AA75*'V Consumer Factors'!$N$17</f>
        <v>#DIV/0!</v>
      </c>
      <c r="Z73" s="17" t="e">
        <f>'III Plan Rates'!$AA75*'V Consumer Factors'!$N$18</f>
        <v>#DIV/0!</v>
      </c>
      <c r="AA73" s="17" t="e">
        <f>'III Plan Rates'!$AA75*'V Consumer Factors'!$N$19</f>
        <v>#DIV/0!</v>
      </c>
      <c r="AB73" s="17" t="e">
        <f>'III Plan Rates'!$AA75*'V Consumer Factors'!$N$20</f>
        <v>#DIV/0!</v>
      </c>
      <c r="AC73" s="17">
        <f>IF('III Plan Rates'!$AP75&gt;0,SUMPRODUCT(T73:AB73,'III Plan Rates'!$AG75:$AO75)/'III Plan Rates'!$AP75,0)</f>
        <v>0</v>
      </c>
      <c r="AE73" s="278">
        <f t="shared" si="1"/>
        <v>0</v>
      </c>
      <c r="AF73" s="278">
        <f t="shared" si="2"/>
        <v>0</v>
      </c>
      <c r="AG73" s="278">
        <f t="shared" si="3"/>
        <v>0</v>
      </c>
      <c r="AH73" s="278">
        <f t="shared" si="4"/>
        <v>0</v>
      </c>
      <c r="AI73" s="278">
        <f t="shared" si="5"/>
        <v>0</v>
      </c>
      <c r="AJ73" s="278">
        <f t="shared" si="6"/>
        <v>0</v>
      </c>
      <c r="AK73" s="278">
        <f t="shared" si="7"/>
        <v>0</v>
      </c>
      <c r="AL73" s="278">
        <f t="shared" si="8"/>
        <v>0</v>
      </c>
      <c r="AM73" s="278">
        <f t="shared" si="9"/>
        <v>0</v>
      </c>
      <c r="AN73" s="278">
        <f t="shared" si="10"/>
        <v>0</v>
      </c>
    </row>
    <row r="74" spans="1:40" x14ac:dyDescent="0.25">
      <c r="A74" s="8" t="s">
        <v>139</v>
      </c>
      <c r="B74" s="283">
        <f>'III Plan Rates'!B76</f>
        <v>0</v>
      </c>
      <c r="C74" s="281">
        <f>'III Plan Rates'!D76</f>
        <v>0</v>
      </c>
      <c r="D74" s="282">
        <f>'III Plan Rates'!E76</f>
        <v>0</v>
      </c>
      <c r="E74" s="283">
        <f>'III Plan Rates'!F76</f>
        <v>0</v>
      </c>
      <c r="F74" s="284">
        <f>'III Plan Rates'!G76</f>
        <v>0</v>
      </c>
      <c r="G74" s="284">
        <f>'III Plan Rates'!J76</f>
        <v>0</v>
      </c>
      <c r="H74" s="258"/>
      <c r="I74" s="17">
        <f>'III Plan Rates'!$Z76*'V Consumer Factors'!$M$12</f>
        <v>0</v>
      </c>
      <c r="J74" s="17">
        <f>'III Plan Rates'!$Z76*'V Consumer Factors'!$M$13</f>
        <v>0</v>
      </c>
      <c r="K74" s="17">
        <f>'III Plan Rates'!$Z76*'V Consumer Factors'!$M$14</f>
        <v>0</v>
      </c>
      <c r="L74" s="17">
        <f>'III Plan Rates'!$Z76*'V Consumer Factors'!$M$15</f>
        <v>0</v>
      </c>
      <c r="M74" s="17">
        <f>'III Plan Rates'!$Z76*'V Consumer Factors'!$M$16</f>
        <v>0</v>
      </c>
      <c r="N74" s="17">
        <f>'III Plan Rates'!$Z76*'V Consumer Factors'!$M$17</f>
        <v>0</v>
      </c>
      <c r="O74" s="17">
        <f>'III Plan Rates'!$Z76*'V Consumer Factors'!$M$18</f>
        <v>0</v>
      </c>
      <c r="P74" s="17">
        <f>'III Plan Rates'!$Z76*'V Consumer Factors'!$M$19</f>
        <v>0</v>
      </c>
      <c r="Q74" s="17">
        <f>'III Plan Rates'!$Z76*'V Consumer Factors'!$M$20</f>
        <v>0</v>
      </c>
      <c r="R74" s="17">
        <f>IF('III Plan Rates'!$AP76&gt;0,SUMPRODUCT(I74:Q74,'III Plan Rates'!$AG76:$AO76)/'III Plan Rates'!$AP76,0)</f>
        <v>0</v>
      </c>
      <c r="S74" s="230"/>
      <c r="T74" s="17" t="e">
        <f>'III Plan Rates'!$AA76*'V Consumer Factors'!$N$12</f>
        <v>#DIV/0!</v>
      </c>
      <c r="U74" s="17" t="e">
        <f>'III Plan Rates'!$AA76*'V Consumer Factors'!$N$13</f>
        <v>#DIV/0!</v>
      </c>
      <c r="V74" s="17" t="e">
        <f>'III Plan Rates'!$AA76*'V Consumer Factors'!$N$14</f>
        <v>#DIV/0!</v>
      </c>
      <c r="W74" s="17" t="e">
        <f>'III Plan Rates'!$AA76*'V Consumer Factors'!$N$15</f>
        <v>#DIV/0!</v>
      </c>
      <c r="X74" s="17" t="e">
        <f>'III Plan Rates'!$AA76*'V Consumer Factors'!$N$16</f>
        <v>#DIV/0!</v>
      </c>
      <c r="Y74" s="17" t="e">
        <f>'III Plan Rates'!$AA76*'V Consumer Factors'!$N$17</f>
        <v>#DIV/0!</v>
      </c>
      <c r="Z74" s="17" t="e">
        <f>'III Plan Rates'!$AA76*'V Consumer Factors'!$N$18</f>
        <v>#DIV/0!</v>
      </c>
      <c r="AA74" s="17" t="e">
        <f>'III Plan Rates'!$AA76*'V Consumer Factors'!$N$19</f>
        <v>#DIV/0!</v>
      </c>
      <c r="AB74" s="17" t="e">
        <f>'III Plan Rates'!$AA76*'V Consumer Factors'!$N$20</f>
        <v>#DIV/0!</v>
      </c>
      <c r="AC74" s="17">
        <f>IF('III Plan Rates'!$AP76&gt;0,SUMPRODUCT(T74:AB74,'III Plan Rates'!$AG76:$AO76)/'III Plan Rates'!$AP76,0)</f>
        <v>0</v>
      </c>
      <c r="AE74" s="278">
        <f t="shared" si="1"/>
        <v>0</v>
      </c>
      <c r="AF74" s="278">
        <f t="shared" si="2"/>
        <v>0</v>
      </c>
      <c r="AG74" s="278">
        <f t="shared" si="3"/>
        <v>0</v>
      </c>
      <c r="AH74" s="278">
        <f t="shared" si="4"/>
        <v>0</v>
      </c>
      <c r="AI74" s="278">
        <f t="shared" si="5"/>
        <v>0</v>
      </c>
      <c r="AJ74" s="278">
        <f t="shared" si="6"/>
        <v>0</v>
      </c>
      <c r="AK74" s="278">
        <f t="shared" si="7"/>
        <v>0</v>
      </c>
      <c r="AL74" s="278">
        <f t="shared" si="8"/>
        <v>0</v>
      </c>
      <c r="AM74" s="278">
        <f t="shared" si="9"/>
        <v>0</v>
      </c>
      <c r="AN74" s="278">
        <f t="shared" si="10"/>
        <v>0</v>
      </c>
    </row>
    <row r="75" spans="1:40" x14ac:dyDescent="0.25">
      <c r="A75" s="8" t="s">
        <v>140</v>
      </c>
      <c r="B75" s="283">
        <f>'III Plan Rates'!B77</f>
        <v>0</v>
      </c>
      <c r="C75" s="281">
        <f>'III Plan Rates'!D77</f>
        <v>0</v>
      </c>
      <c r="D75" s="282">
        <f>'III Plan Rates'!E77</f>
        <v>0</v>
      </c>
      <c r="E75" s="283">
        <f>'III Plan Rates'!F77</f>
        <v>0</v>
      </c>
      <c r="F75" s="284">
        <f>'III Plan Rates'!G77</f>
        <v>0</v>
      </c>
      <c r="G75" s="284">
        <f>'III Plan Rates'!J77</f>
        <v>0</v>
      </c>
      <c r="H75" s="258"/>
      <c r="I75" s="17">
        <f>'III Plan Rates'!$Z77*'V Consumer Factors'!$M$12</f>
        <v>0</v>
      </c>
      <c r="J75" s="17">
        <f>'III Plan Rates'!$Z77*'V Consumer Factors'!$M$13</f>
        <v>0</v>
      </c>
      <c r="K75" s="17">
        <f>'III Plan Rates'!$Z77*'V Consumer Factors'!$M$14</f>
        <v>0</v>
      </c>
      <c r="L75" s="17">
        <f>'III Plan Rates'!$Z77*'V Consumer Factors'!$M$15</f>
        <v>0</v>
      </c>
      <c r="M75" s="17">
        <f>'III Plan Rates'!$Z77*'V Consumer Factors'!$M$16</f>
        <v>0</v>
      </c>
      <c r="N75" s="17">
        <f>'III Plan Rates'!$Z77*'V Consumer Factors'!$M$17</f>
        <v>0</v>
      </c>
      <c r="O75" s="17">
        <f>'III Plan Rates'!$Z77*'V Consumer Factors'!$M$18</f>
        <v>0</v>
      </c>
      <c r="P75" s="17">
        <f>'III Plan Rates'!$Z77*'V Consumer Factors'!$M$19</f>
        <v>0</v>
      </c>
      <c r="Q75" s="17">
        <f>'III Plan Rates'!$Z77*'V Consumer Factors'!$M$20</f>
        <v>0</v>
      </c>
      <c r="R75" s="17">
        <f>IF('III Plan Rates'!$AP77&gt;0,SUMPRODUCT(I75:Q75,'III Plan Rates'!$AG77:$AO77)/'III Plan Rates'!$AP77,0)</f>
        <v>0</v>
      </c>
      <c r="S75" s="230"/>
      <c r="T75" s="17" t="e">
        <f>'III Plan Rates'!$AA77*'V Consumer Factors'!$N$12</f>
        <v>#DIV/0!</v>
      </c>
      <c r="U75" s="17" t="e">
        <f>'III Plan Rates'!$AA77*'V Consumer Factors'!$N$13</f>
        <v>#DIV/0!</v>
      </c>
      <c r="V75" s="17" t="e">
        <f>'III Plan Rates'!$AA77*'V Consumer Factors'!$N$14</f>
        <v>#DIV/0!</v>
      </c>
      <c r="W75" s="17" t="e">
        <f>'III Plan Rates'!$AA77*'V Consumer Factors'!$N$15</f>
        <v>#DIV/0!</v>
      </c>
      <c r="X75" s="17" t="e">
        <f>'III Plan Rates'!$AA77*'V Consumer Factors'!$N$16</f>
        <v>#DIV/0!</v>
      </c>
      <c r="Y75" s="17" t="e">
        <f>'III Plan Rates'!$AA77*'V Consumer Factors'!$N$17</f>
        <v>#DIV/0!</v>
      </c>
      <c r="Z75" s="17" t="e">
        <f>'III Plan Rates'!$AA77*'V Consumer Factors'!$N$18</f>
        <v>#DIV/0!</v>
      </c>
      <c r="AA75" s="17" t="e">
        <f>'III Plan Rates'!$AA77*'V Consumer Factors'!$N$19</f>
        <v>#DIV/0!</v>
      </c>
      <c r="AB75" s="17" t="e">
        <f>'III Plan Rates'!$AA77*'V Consumer Factors'!$N$20</f>
        <v>#DIV/0!</v>
      </c>
      <c r="AC75" s="17">
        <f>IF('III Plan Rates'!$AP77&gt;0,SUMPRODUCT(T75:AB75,'III Plan Rates'!$AG77:$AO77)/'III Plan Rates'!$AP77,0)</f>
        <v>0</v>
      </c>
      <c r="AE75" s="278">
        <f t="shared" si="1"/>
        <v>0</v>
      </c>
      <c r="AF75" s="278">
        <f t="shared" si="2"/>
        <v>0</v>
      </c>
      <c r="AG75" s="278">
        <f t="shared" si="3"/>
        <v>0</v>
      </c>
      <c r="AH75" s="278">
        <f t="shared" si="4"/>
        <v>0</v>
      </c>
      <c r="AI75" s="278">
        <f t="shared" si="5"/>
        <v>0</v>
      </c>
      <c r="AJ75" s="278">
        <f t="shared" si="6"/>
        <v>0</v>
      </c>
      <c r="AK75" s="278">
        <f t="shared" si="7"/>
        <v>0</v>
      </c>
      <c r="AL75" s="278">
        <f t="shared" si="8"/>
        <v>0</v>
      </c>
      <c r="AM75" s="278">
        <f t="shared" si="9"/>
        <v>0</v>
      </c>
      <c r="AN75" s="278">
        <f t="shared" si="10"/>
        <v>0</v>
      </c>
    </row>
    <row r="76" spans="1:40" x14ac:dyDescent="0.25">
      <c r="A76" s="8" t="s">
        <v>141</v>
      </c>
      <c r="B76" s="283">
        <f>'III Plan Rates'!B78</f>
        <v>0</v>
      </c>
      <c r="C76" s="281">
        <f>'III Plan Rates'!D78</f>
        <v>0</v>
      </c>
      <c r="D76" s="282">
        <f>'III Plan Rates'!E78</f>
        <v>0</v>
      </c>
      <c r="E76" s="283">
        <f>'III Plan Rates'!F78</f>
        <v>0</v>
      </c>
      <c r="F76" s="284">
        <f>'III Plan Rates'!G78</f>
        <v>0</v>
      </c>
      <c r="G76" s="284">
        <f>'III Plan Rates'!J78</f>
        <v>0</v>
      </c>
      <c r="H76" s="258"/>
      <c r="I76" s="17">
        <f>'III Plan Rates'!$Z78*'V Consumer Factors'!$M$12</f>
        <v>0</v>
      </c>
      <c r="J76" s="17">
        <f>'III Plan Rates'!$Z78*'V Consumer Factors'!$M$13</f>
        <v>0</v>
      </c>
      <c r="K76" s="17">
        <f>'III Plan Rates'!$Z78*'V Consumer Factors'!$M$14</f>
        <v>0</v>
      </c>
      <c r="L76" s="17">
        <f>'III Plan Rates'!$Z78*'V Consumer Factors'!$M$15</f>
        <v>0</v>
      </c>
      <c r="M76" s="17">
        <f>'III Plan Rates'!$Z78*'V Consumer Factors'!$M$16</f>
        <v>0</v>
      </c>
      <c r="N76" s="17">
        <f>'III Plan Rates'!$Z78*'V Consumer Factors'!$M$17</f>
        <v>0</v>
      </c>
      <c r="O76" s="17">
        <f>'III Plan Rates'!$Z78*'V Consumer Factors'!$M$18</f>
        <v>0</v>
      </c>
      <c r="P76" s="17">
        <f>'III Plan Rates'!$Z78*'V Consumer Factors'!$M$19</f>
        <v>0</v>
      </c>
      <c r="Q76" s="17">
        <f>'III Plan Rates'!$Z78*'V Consumer Factors'!$M$20</f>
        <v>0</v>
      </c>
      <c r="R76" s="17">
        <f>IF('III Plan Rates'!$AP78&gt;0,SUMPRODUCT(I76:Q76,'III Plan Rates'!$AG78:$AO78)/'III Plan Rates'!$AP78,0)</f>
        <v>0</v>
      </c>
      <c r="S76" s="230"/>
      <c r="T76" s="17" t="e">
        <f>'III Plan Rates'!$AA78*'V Consumer Factors'!$N$12</f>
        <v>#DIV/0!</v>
      </c>
      <c r="U76" s="17" t="e">
        <f>'III Plan Rates'!$AA78*'V Consumer Factors'!$N$13</f>
        <v>#DIV/0!</v>
      </c>
      <c r="V76" s="17" t="e">
        <f>'III Plan Rates'!$AA78*'V Consumer Factors'!$N$14</f>
        <v>#DIV/0!</v>
      </c>
      <c r="W76" s="17" t="e">
        <f>'III Plan Rates'!$AA78*'V Consumer Factors'!$N$15</f>
        <v>#DIV/0!</v>
      </c>
      <c r="X76" s="17" t="e">
        <f>'III Plan Rates'!$AA78*'V Consumer Factors'!$N$16</f>
        <v>#DIV/0!</v>
      </c>
      <c r="Y76" s="17" t="e">
        <f>'III Plan Rates'!$AA78*'V Consumer Factors'!$N$17</f>
        <v>#DIV/0!</v>
      </c>
      <c r="Z76" s="17" t="e">
        <f>'III Plan Rates'!$AA78*'V Consumer Factors'!$N$18</f>
        <v>#DIV/0!</v>
      </c>
      <c r="AA76" s="17" t="e">
        <f>'III Plan Rates'!$AA78*'V Consumer Factors'!$N$19</f>
        <v>#DIV/0!</v>
      </c>
      <c r="AB76" s="17" t="e">
        <f>'III Plan Rates'!$AA78*'V Consumer Factors'!$N$20</f>
        <v>#DIV/0!</v>
      </c>
      <c r="AC76" s="17">
        <f>IF('III Plan Rates'!$AP78&gt;0,SUMPRODUCT(T76:AB76,'III Plan Rates'!$AG78:$AO78)/'III Plan Rates'!$AP78,0)</f>
        <v>0</v>
      </c>
      <c r="AE76" s="278">
        <f t="shared" si="1"/>
        <v>0</v>
      </c>
      <c r="AF76" s="278">
        <f t="shared" si="2"/>
        <v>0</v>
      </c>
      <c r="AG76" s="278">
        <f t="shared" si="3"/>
        <v>0</v>
      </c>
      <c r="AH76" s="278">
        <f t="shared" si="4"/>
        <v>0</v>
      </c>
      <c r="AI76" s="278">
        <f t="shared" si="5"/>
        <v>0</v>
      </c>
      <c r="AJ76" s="278">
        <f t="shared" si="6"/>
        <v>0</v>
      </c>
      <c r="AK76" s="278">
        <f t="shared" si="7"/>
        <v>0</v>
      </c>
      <c r="AL76" s="278">
        <f t="shared" si="8"/>
        <v>0</v>
      </c>
      <c r="AM76" s="278">
        <f t="shared" si="9"/>
        <v>0</v>
      </c>
      <c r="AN76" s="278">
        <f t="shared" si="10"/>
        <v>0</v>
      </c>
    </row>
    <row r="77" spans="1:40" x14ac:dyDescent="0.25">
      <c r="A77" s="8" t="s">
        <v>142</v>
      </c>
      <c r="B77" s="283">
        <f>'III Plan Rates'!B79</f>
        <v>0</v>
      </c>
      <c r="C77" s="281">
        <f>'III Plan Rates'!D79</f>
        <v>0</v>
      </c>
      <c r="D77" s="282">
        <f>'III Plan Rates'!E79</f>
        <v>0</v>
      </c>
      <c r="E77" s="283">
        <f>'III Plan Rates'!F79</f>
        <v>0</v>
      </c>
      <c r="F77" s="284">
        <f>'III Plan Rates'!G79</f>
        <v>0</v>
      </c>
      <c r="G77" s="284">
        <f>'III Plan Rates'!J79</f>
        <v>0</v>
      </c>
      <c r="H77" s="258"/>
      <c r="I77" s="17">
        <f>'III Plan Rates'!$Z79*'V Consumer Factors'!$M$12</f>
        <v>0</v>
      </c>
      <c r="J77" s="17">
        <f>'III Plan Rates'!$Z79*'V Consumer Factors'!$M$13</f>
        <v>0</v>
      </c>
      <c r="K77" s="17">
        <f>'III Plan Rates'!$Z79*'V Consumer Factors'!$M$14</f>
        <v>0</v>
      </c>
      <c r="L77" s="17">
        <f>'III Plan Rates'!$Z79*'V Consumer Factors'!$M$15</f>
        <v>0</v>
      </c>
      <c r="M77" s="17">
        <f>'III Plan Rates'!$Z79*'V Consumer Factors'!$M$16</f>
        <v>0</v>
      </c>
      <c r="N77" s="17">
        <f>'III Plan Rates'!$Z79*'V Consumer Factors'!$M$17</f>
        <v>0</v>
      </c>
      <c r="O77" s="17">
        <f>'III Plan Rates'!$Z79*'V Consumer Factors'!$M$18</f>
        <v>0</v>
      </c>
      <c r="P77" s="17">
        <f>'III Plan Rates'!$Z79*'V Consumer Factors'!$M$19</f>
        <v>0</v>
      </c>
      <c r="Q77" s="17">
        <f>'III Plan Rates'!$Z79*'V Consumer Factors'!$M$20</f>
        <v>0</v>
      </c>
      <c r="R77" s="17">
        <f>IF('III Plan Rates'!$AP79&gt;0,SUMPRODUCT(I77:Q77,'III Plan Rates'!$AG79:$AO79)/'III Plan Rates'!$AP79,0)</f>
        <v>0</v>
      </c>
      <c r="S77" s="230"/>
      <c r="T77" s="17" t="e">
        <f>'III Plan Rates'!$AA79*'V Consumer Factors'!$N$12</f>
        <v>#DIV/0!</v>
      </c>
      <c r="U77" s="17" t="e">
        <f>'III Plan Rates'!$AA79*'V Consumer Factors'!$N$13</f>
        <v>#DIV/0!</v>
      </c>
      <c r="V77" s="17" t="e">
        <f>'III Plan Rates'!$AA79*'V Consumer Factors'!$N$14</f>
        <v>#DIV/0!</v>
      </c>
      <c r="W77" s="17" t="e">
        <f>'III Plan Rates'!$AA79*'V Consumer Factors'!$N$15</f>
        <v>#DIV/0!</v>
      </c>
      <c r="X77" s="17" t="e">
        <f>'III Plan Rates'!$AA79*'V Consumer Factors'!$N$16</f>
        <v>#DIV/0!</v>
      </c>
      <c r="Y77" s="17" t="e">
        <f>'III Plan Rates'!$AA79*'V Consumer Factors'!$N$17</f>
        <v>#DIV/0!</v>
      </c>
      <c r="Z77" s="17" t="e">
        <f>'III Plan Rates'!$AA79*'V Consumer Factors'!$N$18</f>
        <v>#DIV/0!</v>
      </c>
      <c r="AA77" s="17" t="e">
        <f>'III Plan Rates'!$AA79*'V Consumer Factors'!$N$19</f>
        <v>#DIV/0!</v>
      </c>
      <c r="AB77" s="17" t="e">
        <f>'III Plan Rates'!$AA79*'V Consumer Factors'!$N$20</f>
        <v>#DIV/0!</v>
      </c>
      <c r="AC77" s="17">
        <f>IF('III Plan Rates'!$AP79&gt;0,SUMPRODUCT(T77:AB77,'III Plan Rates'!$AG79:$AO79)/'III Plan Rates'!$AP79,0)</f>
        <v>0</v>
      </c>
      <c r="AE77" s="278">
        <f t="shared" si="1"/>
        <v>0</v>
      </c>
      <c r="AF77" s="278">
        <f t="shared" si="2"/>
        <v>0</v>
      </c>
      <c r="AG77" s="278">
        <f t="shared" si="3"/>
        <v>0</v>
      </c>
      <c r="AH77" s="278">
        <f t="shared" si="4"/>
        <v>0</v>
      </c>
      <c r="AI77" s="278">
        <f t="shared" si="5"/>
        <v>0</v>
      </c>
      <c r="AJ77" s="278">
        <f t="shared" si="6"/>
        <v>0</v>
      </c>
      <c r="AK77" s="278">
        <f t="shared" si="7"/>
        <v>0</v>
      </c>
      <c r="AL77" s="278">
        <f t="shared" si="8"/>
        <v>0</v>
      </c>
      <c r="AM77" s="278">
        <f t="shared" si="9"/>
        <v>0</v>
      </c>
      <c r="AN77" s="278">
        <f t="shared" si="10"/>
        <v>0</v>
      </c>
    </row>
    <row r="78" spans="1:40" x14ac:dyDescent="0.25">
      <c r="A78" s="8" t="s">
        <v>143</v>
      </c>
      <c r="B78" s="283">
        <f>'III Plan Rates'!B80</f>
        <v>0</v>
      </c>
      <c r="C78" s="281">
        <f>'III Plan Rates'!D80</f>
        <v>0</v>
      </c>
      <c r="D78" s="282">
        <f>'III Plan Rates'!E80</f>
        <v>0</v>
      </c>
      <c r="E78" s="283">
        <f>'III Plan Rates'!F80</f>
        <v>0</v>
      </c>
      <c r="F78" s="284">
        <f>'III Plan Rates'!G80</f>
        <v>0</v>
      </c>
      <c r="G78" s="284">
        <f>'III Plan Rates'!J80</f>
        <v>0</v>
      </c>
      <c r="H78" s="258"/>
      <c r="I78" s="17">
        <f>'III Plan Rates'!$Z80*'V Consumer Factors'!$M$12</f>
        <v>0</v>
      </c>
      <c r="J78" s="17">
        <f>'III Plan Rates'!$Z80*'V Consumer Factors'!$M$13</f>
        <v>0</v>
      </c>
      <c r="K78" s="17">
        <f>'III Plan Rates'!$Z80*'V Consumer Factors'!$M$14</f>
        <v>0</v>
      </c>
      <c r="L78" s="17">
        <f>'III Plan Rates'!$Z80*'V Consumer Factors'!$M$15</f>
        <v>0</v>
      </c>
      <c r="M78" s="17">
        <f>'III Plan Rates'!$Z80*'V Consumer Factors'!$M$16</f>
        <v>0</v>
      </c>
      <c r="N78" s="17">
        <f>'III Plan Rates'!$Z80*'V Consumer Factors'!$M$17</f>
        <v>0</v>
      </c>
      <c r="O78" s="17">
        <f>'III Plan Rates'!$Z80*'V Consumer Factors'!$M$18</f>
        <v>0</v>
      </c>
      <c r="P78" s="17">
        <f>'III Plan Rates'!$Z80*'V Consumer Factors'!$M$19</f>
        <v>0</v>
      </c>
      <c r="Q78" s="17">
        <f>'III Plan Rates'!$Z80*'V Consumer Factors'!$M$20</f>
        <v>0</v>
      </c>
      <c r="R78" s="17">
        <f>IF('III Plan Rates'!$AP80&gt;0,SUMPRODUCT(I78:Q78,'III Plan Rates'!$AG80:$AO80)/'III Plan Rates'!$AP80,0)</f>
        <v>0</v>
      </c>
      <c r="S78" s="230"/>
      <c r="T78" s="17" t="e">
        <f>'III Plan Rates'!$AA80*'V Consumer Factors'!$N$12</f>
        <v>#DIV/0!</v>
      </c>
      <c r="U78" s="17" t="e">
        <f>'III Plan Rates'!$AA80*'V Consumer Factors'!$N$13</f>
        <v>#DIV/0!</v>
      </c>
      <c r="V78" s="17" t="e">
        <f>'III Plan Rates'!$AA80*'V Consumer Factors'!$N$14</f>
        <v>#DIV/0!</v>
      </c>
      <c r="W78" s="17" t="e">
        <f>'III Plan Rates'!$AA80*'V Consumer Factors'!$N$15</f>
        <v>#DIV/0!</v>
      </c>
      <c r="X78" s="17" t="e">
        <f>'III Plan Rates'!$AA80*'V Consumer Factors'!$N$16</f>
        <v>#DIV/0!</v>
      </c>
      <c r="Y78" s="17" t="e">
        <f>'III Plan Rates'!$AA80*'V Consumer Factors'!$N$17</f>
        <v>#DIV/0!</v>
      </c>
      <c r="Z78" s="17" t="e">
        <f>'III Plan Rates'!$AA80*'V Consumer Factors'!$N$18</f>
        <v>#DIV/0!</v>
      </c>
      <c r="AA78" s="17" t="e">
        <f>'III Plan Rates'!$AA80*'V Consumer Factors'!$N$19</f>
        <v>#DIV/0!</v>
      </c>
      <c r="AB78" s="17" t="e">
        <f>'III Plan Rates'!$AA80*'V Consumer Factors'!$N$20</f>
        <v>#DIV/0!</v>
      </c>
      <c r="AC78" s="17">
        <f>IF('III Plan Rates'!$AP80&gt;0,SUMPRODUCT(T78:AB78,'III Plan Rates'!$AG80:$AO80)/'III Plan Rates'!$AP80,0)</f>
        <v>0</v>
      </c>
      <c r="AE78" s="278">
        <f t="shared" si="1"/>
        <v>0</v>
      </c>
      <c r="AF78" s="278">
        <f t="shared" si="2"/>
        <v>0</v>
      </c>
      <c r="AG78" s="278">
        <f t="shared" si="3"/>
        <v>0</v>
      </c>
      <c r="AH78" s="278">
        <f t="shared" si="4"/>
        <v>0</v>
      </c>
      <c r="AI78" s="278">
        <f t="shared" si="5"/>
        <v>0</v>
      </c>
      <c r="AJ78" s="278">
        <f t="shared" si="6"/>
        <v>0</v>
      </c>
      <c r="AK78" s="278">
        <f t="shared" si="7"/>
        <v>0</v>
      </c>
      <c r="AL78" s="278">
        <f t="shared" si="8"/>
        <v>0</v>
      </c>
      <c r="AM78" s="278">
        <f t="shared" si="9"/>
        <v>0</v>
      </c>
      <c r="AN78" s="278">
        <f t="shared" si="10"/>
        <v>0</v>
      </c>
    </row>
    <row r="79" spans="1:40" x14ac:dyDescent="0.25">
      <c r="A79" s="8" t="s">
        <v>144</v>
      </c>
      <c r="B79" s="283">
        <f>'III Plan Rates'!B81</f>
        <v>0</v>
      </c>
      <c r="C79" s="281">
        <f>'III Plan Rates'!D81</f>
        <v>0</v>
      </c>
      <c r="D79" s="282">
        <f>'III Plan Rates'!E81</f>
        <v>0</v>
      </c>
      <c r="E79" s="283">
        <f>'III Plan Rates'!F81</f>
        <v>0</v>
      </c>
      <c r="F79" s="284">
        <f>'III Plan Rates'!G81</f>
        <v>0</v>
      </c>
      <c r="G79" s="284">
        <f>'III Plan Rates'!J81</f>
        <v>0</v>
      </c>
      <c r="H79" s="258"/>
      <c r="I79" s="17">
        <f>'III Plan Rates'!$Z81*'V Consumer Factors'!$M$12</f>
        <v>0</v>
      </c>
      <c r="J79" s="17">
        <f>'III Plan Rates'!$Z81*'V Consumer Factors'!$M$13</f>
        <v>0</v>
      </c>
      <c r="K79" s="17">
        <f>'III Plan Rates'!$Z81*'V Consumer Factors'!$M$14</f>
        <v>0</v>
      </c>
      <c r="L79" s="17">
        <f>'III Plan Rates'!$Z81*'V Consumer Factors'!$M$15</f>
        <v>0</v>
      </c>
      <c r="M79" s="17">
        <f>'III Plan Rates'!$Z81*'V Consumer Factors'!$M$16</f>
        <v>0</v>
      </c>
      <c r="N79" s="17">
        <f>'III Plan Rates'!$Z81*'V Consumer Factors'!$M$17</f>
        <v>0</v>
      </c>
      <c r="O79" s="17">
        <f>'III Plan Rates'!$Z81*'V Consumer Factors'!$M$18</f>
        <v>0</v>
      </c>
      <c r="P79" s="17">
        <f>'III Plan Rates'!$Z81*'V Consumer Factors'!$M$19</f>
        <v>0</v>
      </c>
      <c r="Q79" s="17">
        <f>'III Plan Rates'!$Z81*'V Consumer Factors'!$M$20</f>
        <v>0</v>
      </c>
      <c r="R79" s="17">
        <f>IF('III Plan Rates'!$AP81&gt;0,SUMPRODUCT(I79:Q79,'III Plan Rates'!$AG81:$AO81)/'III Plan Rates'!$AP81,0)</f>
        <v>0</v>
      </c>
      <c r="S79" s="230"/>
      <c r="T79" s="17" t="e">
        <f>'III Plan Rates'!$AA81*'V Consumer Factors'!$N$12</f>
        <v>#DIV/0!</v>
      </c>
      <c r="U79" s="17" t="e">
        <f>'III Plan Rates'!$AA81*'V Consumer Factors'!$N$13</f>
        <v>#DIV/0!</v>
      </c>
      <c r="V79" s="17" t="e">
        <f>'III Plan Rates'!$AA81*'V Consumer Factors'!$N$14</f>
        <v>#DIV/0!</v>
      </c>
      <c r="W79" s="17" t="e">
        <f>'III Plan Rates'!$AA81*'V Consumer Factors'!$N$15</f>
        <v>#DIV/0!</v>
      </c>
      <c r="X79" s="17" t="e">
        <f>'III Plan Rates'!$AA81*'V Consumer Factors'!$N$16</f>
        <v>#DIV/0!</v>
      </c>
      <c r="Y79" s="17" t="e">
        <f>'III Plan Rates'!$AA81*'V Consumer Factors'!$N$17</f>
        <v>#DIV/0!</v>
      </c>
      <c r="Z79" s="17" t="e">
        <f>'III Plan Rates'!$AA81*'V Consumer Factors'!$N$18</f>
        <v>#DIV/0!</v>
      </c>
      <c r="AA79" s="17" t="e">
        <f>'III Plan Rates'!$AA81*'V Consumer Factors'!$N$19</f>
        <v>#DIV/0!</v>
      </c>
      <c r="AB79" s="17" t="e">
        <f>'III Plan Rates'!$AA81*'V Consumer Factors'!$N$20</f>
        <v>#DIV/0!</v>
      </c>
      <c r="AC79" s="17">
        <f>IF('III Plan Rates'!$AP81&gt;0,SUMPRODUCT(T79:AB79,'III Plan Rates'!$AG81:$AO81)/'III Plan Rates'!$AP81,0)</f>
        <v>0</v>
      </c>
      <c r="AE79" s="278">
        <f t="shared" si="1"/>
        <v>0</v>
      </c>
      <c r="AF79" s="278">
        <f t="shared" si="2"/>
        <v>0</v>
      </c>
      <c r="AG79" s="278">
        <f t="shared" si="3"/>
        <v>0</v>
      </c>
      <c r="AH79" s="278">
        <f t="shared" si="4"/>
        <v>0</v>
      </c>
      <c r="AI79" s="278">
        <f t="shared" si="5"/>
        <v>0</v>
      </c>
      <c r="AJ79" s="278">
        <f t="shared" si="6"/>
        <v>0</v>
      </c>
      <c r="AK79" s="278">
        <f t="shared" si="7"/>
        <v>0</v>
      </c>
      <c r="AL79" s="278">
        <f t="shared" si="8"/>
        <v>0</v>
      </c>
      <c r="AM79" s="278">
        <f t="shared" si="9"/>
        <v>0</v>
      </c>
      <c r="AN79" s="278">
        <f t="shared" si="10"/>
        <v>0</v>
      </c>
    </row>
    <row r="80" spans="1:40" x14ac:dyDescent="0.25">
      <c r="A80" s="8" t="s">
        <v>145</v>
      </c>
      <c r="B80" s="283">
        <f>'III Plan Rates'!B82</f>
        <v>0</v>
      </c>
      <c r="C80" s="281">
        <f>'III Plan Rates'!D82</f>
        <v>0</v>
      </c>
      <c r="D80" s="282">
        <f>'III Plan Rates'!E82</f>
        <v>0</v>
      </c>
      <c r="E80" s="283">
        <f>'III Plan Rates'!F82</f>
        <v>0</v>
      </c>
      <c r="F80" s="284">
        <f>'III Plan Rates'!G82</f>
        <v>0</v>
      </c>
      <c r="G80" s="284">
        <f>'III Plan Rates'!J82</f>
        <v>0</v>
      </c>
      <c r="H80" s="258"/>
      <c r="I80" s="17">
        <f>'III Plan Rates'!$Z82*'V Consumer Factors'!$M$12</f>
        <v>0</v>
      </c>
      <c r="J80" s="17">
        <f>'III Plan Rates'!$Z82*'V Consumer Factors'!$M$13</f>
        <v>0</v>
      </c>
      <c r="K80" s="17">
        <f>'III Plan Rates'!$Z82*'V Consumer Factors'!$M$14</f>
        <v>0</v>
      </c>
      <c r="L80" s="17">
        <f>'III Plan Rates'!$Z82*'V Consumer Factors'!$M$15</f>
        <v>0</v>
      </c>
      <c r="M80" s="17">
        <f>'III Plan Rates'!$Z82*'V Consumer Factors'!$M$16</f>
        <v>0</v>
      </c>
      <c r="N80" s="17">
        <f>'III Plan Rates'!$Z82*'V Consumer Factors'!$M$17</f>
        <v>0</v>
      </c>
      <c r="O80" s="17">
        <f>'III Plan Rates'!$Z82*'V Consumer Factors'!$M$18</f>
        <v>0</v>
      </c>
      <c r="P80" s="17">
        <f>'III Plan Rates'!$Z82*'V Consumer Factors'!$M$19</f>
        <v>0</v>
      </c>
      <c r="Q80" s="17">
        <f>'III Plan Rates'!$Z82*'V Consumer Factors'!$M$20</f>
        <v>0</v>
      </c>
      <c r="R80" s="17">
        <f>IF('III Plan Rates'!$AP82&gt;0,SUMPRODUCT(I80:Q80,'III Plan Rates'!$AG82:$AO82)/'III Plan Rates'!$AP82,0)</f>
        <v>0</v>
      </c>
      <c r="S80" s="230"/>
      <c r="T80" s="17" t="e">
        <f>'III Plan Rates'!$AA82*'V Consumer Factors'!$N$12</f>
        <v>#DIV/0!</v>
      </c>
      <c r="U80" s="17" t="e">
        <f>'III Plan Rates'!$AA82*'V Consumer Factors'!$N$13</f>
        <v>#DIV/0!</v>
      </c>
      <c r="V80" s="17" t="e">
        <f>'III Plan Rates'!$AA82*'V Consumer Factors'!$N$14</f>
        <v>#DIV/0!</v>
      </c>
      <c r="W80" s="17" t="e">
        <f>'III Plan Rates'!$AA82*'V Consumer Factors'!$N$15</f>
        <v>#DIV/0!</v>
      </c>
      <c r="X80" s="17" t="e">
        <f>'III Plan Rates'!$AA82*'V Consumer Factors'!$N$16</f>
        <v>#DIV/0!</v>
      </c>
      <c r="Y80" s="17" t="e">
        <f>'III Plan Rates'!$AA82*'V Consumer Factors'!$N$17</f>
        <v>#DIV/0!</v>
      </c>
      <c r="Z80" s="17" t="e">
        <f>'III Plan Rates'!$AA82*'V Consumer Factors'!$N$18</f>
        <v>#DIV/0!</v>
      </c>
      <c r="AA80" s="17" t="e">
        <f>'III Plan Rates'!$AA82*'V Consumer Factors'!$N$19</f>
        <v>#DIV/0!</v>
      </c>
      <c r="AB80" s="17" t="e">
        <f>'III Plan Rates'!$AA82*'V Consumer Factors'!$N$20</f>
        <v>#DIV/0!</v>
      </c>
      <c r="AC80" s="17">
        <f>IF('III Plan Rates'!$AP82&gt;0,SUMPRODUCT(T80:AB80,'III Plan Rates'!$AG82:$AO82)/'III Plan Rates'!$AP82,0)</f>
        <v>0</v>
      </c>
      <c r="AE80" s="278">
        <f t="shared" ref="AE80:AE114" si="11">IF(I80&gt;0,T80/I80-1,0)</f>
        <v>0</v>
      </c>
      <c r="AF80" s="278">
        <f t="shared" ref="AF80:AF114" si="12">IF(J80&gt;0,U80/J80-1,0)</f>
        <v>0</v>
      </c>
      <c r="AG80" s="278">
        <f t="shared" ref="AG80:AG114" si="13">IF(K80&gt;0,V80/K80-1,0)</f>
        <v>0</v>
      </c>
      <c r="AH80" s="278">
        <f t="shared" ref="AH80:AH114" si="14">IF(L80&gt;0,W80/L80-1,0)</f>
        <v>0</v>
      </c>
      <c r="AI80" s="278">
        <f t="shared" ref="AI80:AI114" si="15">IF(M80&gt;0,X80/M80-1,0)</f>
        <v>0</v>
      </c>
      <c r="AJ80" s="278">
        <f t="shared" ref="AJ80:AJ114" si="16">IF(N80&gt;0,Y80/N80-1,0)</f>
        <v>0</v>
      </c>
      <c r="AK80" s="278">
        <f t="shared" ref="AK80:AK114" si="17">IF(O80&gt;0,Z80/O80-1,0)</f>
        <v>0</v>
      </c>
      <c r="AL80" s="278">
        <f t="shared" ref="AL80:AL114" si="18">IF(P80&gt;0,AA80/P80-1,0)</f>
        <v>0</v>
      </c>
      <c r="AM80" s="278">
        <f t="shared" ref="AM80:AM114" si="19">IF(Q80&gt;0,AB80/Q80-1,0)</f>
        <v>0</v>
      </c>
      <c r="AN80" s="278">
        <f t="shared" ref="AN80:AN114" si="20">IF(R80&gt;0,AC80/R80-1,0)</f>
        <v>0</v>
      </c>
    </row>
    <row r="81" spans="1:40" x14ac:dyDescent="0.25">
      <c r="A81" s="8" t="s">
        <v>146</v>
      </c>
      <c r="B81" s="283">
        <f>'III Plan Rates'!B83</f>
        <v>0</v>
      </c>
      <c r="C81" s="281">
        <f>'III Plan Rates'!D83</f>
        <v>0</v>
      </c>
      <c r="D81" s="282">
        <f>'III Plan Rates'!E83</f>
        <v>0</v>
      </c>
      <c r="E81" s="283">
        <f>'III Plan Rates'!F83</f>
        <v>0</v>
      </c>
      <c r="F81" s="284">
        <f>'III Plan Rates'!G83</f>
        <v>0</v>
      </c>
      <c r="G81" s="284">
        <f>'III Plan Rates'!J83</f>
        <v>0</v>
      </c>
      <c r="H81" s="258"/>
      <c r="I81" s="17">
        <f>'III Plan Rates'!$Z83*'V Consumer Factors'!$M$12</f>
        <v>0</v>
      </c>
      <c r="J81" s="17">
        <f>'III Plan Rates'!$Z83*'V Consumer Factors'!$M$13</f>
        <v>0</v>
      </c>
      <c r="K81" s="17">
        <f>'III Plan Rates'!$Z83*'V Consumer Factors'!$M$14</f>
        <v>0</v>
      </c>
      <c r="L81" s="17">
        <f>'III Plan Rates'!$Z83*'V Consumer Factors'!$M$15</f>
        <v>0</v>
      </c>
      <c r="M81" s="17">
        <f>'III Plan Rates'!$Z83*'V Consumer Factors'!$M$16</f>
        <v>0</v>
      </c>
      <c r="N81" s="17">
        <f>'III Plan Rates'!$Z83*'V Consumer Factors'!$M$17</f>
        <v>0</v>
      </c>
      <c r="O81" s="17">
        <f>'III Plan Rates'!$Z83*'V Consumer Factors'!$M$18</f>
        <v>0</v>
      </c>
      <c r="P81" s="17">
        <f>'III Plan Rates'!$Z83*'V Consumer Factors'!$M$19</f>
        <v>0</v>
      </c>
      <c r="Q81" s="17">
        <f>'III Plan Rates'!$Z83*'V Consumer Factors'!$M$20</f>
        <v>0</v>
      </c>
      <c r="R81" s="17">
        <f>IF('III Plan Rates'!$AP83&gt;0,SUMPRODUCT(I81:Q81,'III Plan Rates'!$AG83:$AO83)/'III Plan Rates'!$AP83,0)</f>
        <v>0</v>
      </c>
      <c r="S81" s="230"/>
      <c r="T81" s="17" t="e">
        <f>'III Plan Rates'!$AA83*'V Consumer Factors'!$N$12</f>
        <v>#DIV/0!</v>
      </c>
      <c r="U81" s="17" t="e">
        <f>'III Plan Rates'!$AA83*'V Consumer Factors'!$N$13</f>
        <v>#DIV/0!</v>
      </c>
      <c r="V81" s="17" t="e">
        <f>'III Plan Rates'!$AA83*'V Consumer Factors'!$N$14</f>
        <v>#DIV/0!</v>
      </c>
      <c r="W81" s="17" t="e">
        <f>'III Plan Rates'!$AA83*'V Consumer Factors'!$N$15</f>
        <v>#DIV/0!</v>
      </c>
      <c r="X81" s="17" t="e">
        <f>'III Plan Rates'!$AA83*'V Consumer Factors'!$N$16</f>
        <v>#DIV/0!</v>
      </c>
      <c r="Y81" s="17" t="e">
        <f>'III Plan Rates'!$AA83*'V Consumer Factors'!$N$17</f>
        <v>#DIV/0!</v>
      </c>
      <c r="Z81" s="17" t="e">
        <f>'III Plan Rates'!$AA83*'V Consumer Factors'!$N$18</f>
        <v>#DIV/0!</v>
      </c>
      <c r="AA81" s="17" t="e">
        <f>'III Plan Rates'!$AA83*'V Consumer Factors'!$N$19</f>
        <v>#DIV/0!</v>
      </c>
      <c r="AB81" s="17" t="e">
        <f>'III Plan Rates'!$AA83*'V Consumer Factors'!$N$20</f>
        <v>#DIV/0!</v>
      </c>
      <c r="AC81" s="17">
        <f>IF('III Plan Rates'!$AP83&gt;0,SUMPRODUCT(T81:AB81,'III Plan Rates'!$AG83:$AO83)/'III Plan Rates'!$AP83,0)</f>
        <v>0</v>
      </c>
      <c r="AE81" s="278">
        <f t="shared" si="11"/>
        <v>0</v>
      </c>
      <c r="AF81" s="278">
        <f t="shared" si="12"/>
        <v>0</v>
      </c>
      <c r="AG81" s="278">
        <f t="shared" si="13"/>
        <v>0</v>
      </c>
      <c r="AH81" s="278">
        <f t="shared" si="14"/>
        <v>0</v>
      </c>
      <c r="AI81" s="278">
        <f t="shared" si="15"/>
        <v>0</v>
      </c>
      <c r="AJ81" s="278">
        <f t="shared" si="16"/>
        <v>0</v>
      </c>
      <c r="AK81" s="278">
        <f t="shared" si="17"/>
        <v>0</v>
      </c>
      <c r="AL81" s="278">
        <f t="shared" si="18"/>
        <v>0</v>
      </c>
      <c r="AM81" s="278">
        <f t="shared" si="19"/>
        <v>0</v>
      </c>
      <c r="AN81" s="278">
        <f t="shared" si="20"/>
        <v>0</v>
      </c>
    </row>
    <row r="82" spans="1:40" x14ac:dyDescent="0.25">
      <c r="A82" s="8" t="s">
        <v>147</v>
      </c>
      <c r="B82" s="283">
        <f>'III Plan Rates'!B84</f>
        <v>0</v>
      </c>
      <c r="C82" s="281">
        <f>'III Plan Rates'!D84</f>
        <v>0</v>
      </c>
      <c r="D82" s="282">
        <f>'III Plan Rates'!E84</f>
        <v>0</v>
      </c>
      <c r="E82" s="283">
        <f>'III Plan Rates'!F84</f>
        <v>0</v>
      </c>
      <c r="F82" s="284">
        <f>'III Plan Rates'!G84</f>
        <v>0</v>
      </c>
      <c r="G82" s="284">
        <f>'III Plan Rates'!J84</f>
        <v>0</v>
      </c>
      <c r="H82" s="258"/>
      <c r="I82" s="17">
        <f>'III Plan Rates'!$Z84*'V Consumer Factors'!$M$12</f>
        <v>0</v>
      </c>
      <c r="J82" s="17">
        <f>'III Plan Rates'!$Z84*'V Consumer Factors'!$M$13</f>
        <v>0</v>
      </c>
      <c r="K82" s="17">
        <f>'III Plan Rates'!$Z84*'V Consumer Factors'!$M$14</f>
        <v>0</v>
      </c>
      <c r="L82" s="17">
        <f>'III Plan Rates'!$Z84*'V Consumer Factors'!$M$15</f>
        <v>0</v>
      </c>
      <c r="M82" s="17">
        <f>'III Plan Rates'!$Z84*'V Consumer Factors'!$M$16</f>
        <v>0</v>
      </c>
      <c r="N82" s="17">
        <f>'III Plan Rates'!$Z84*'V Consumer Factors'!$M$17</f>
        <v>0</v>
      </c>
      <c r="O82" s="17">
        <f>'III Plan Rates'!$Z84*'V Consumer Factors'!$M$18</f>
        <v>0</v>
      </c>
      <c r="P82" s="17">
        <f>'III Plan Rates'!$Z84*'V Consumer Factors'!$M$19</f>
        <v>0</v>
      </c>
      <c r="Q82" s="17">
        <f>'III Plan Rates'!$Z84*'V Consumer Factors'!$M$20</f>
        <v>0</v>
      </c>
      <c r="R82" s="17">
        <f>IF('III Plan Rates'!$AP84&gt;0,SUMPRODUCT(I82:Q82,'III Plan Rates'!$AG84:$AO84)/'III Plan Rates'!$AP84,0)</f>
        <v>0</v>
      </c>
      <c r="S82" s="230"/>
      <c r="T82" s="17" t="e">
        <f>'III Plan Rates'!$AA84*'V Consumer Factors'!$N$12</f>
        <v>#DIV/0!</v>
      </c>
      <c r="U82" s="17" t="e">
        <f>'III Plan Rates'!$AA84*'V Consumer Factors'!$N$13</f>
        <v>#DIV/0!</v>
      </c>
      <c r="V82" s="17" t="e">
        <f>'III Plan Rates'!$AA84*'V Consumer Factors'!$N$14</f>
        <v>#DIV/0!</v>
      </c>
      <c r="W82" s="17" t="e">
        <f>'III Plan Rates'!$AA84*'V Consumer Factors'!$N$15</f>
        <v>#DIV/0!</v>
      </c>
      <c r="X82" s="17" t="e">
        <f>'III Plan Rates'!$AA84*'V Consumer Factors'!$N$16</f>
        <v>#DIV/0!</v>
      </c>
      <c r="Y82" s="17" t="e">
        <f>'III Plan Rates'!$AA84*'V Consumer Factors'!$N$17</f>
        <v>#DIV/0!</v>
      </c>
      <c r="Z82" s="17" t="e">
        <f>'III Plan Rates'!$AA84*'V Consumer Factors'!$N$18</f>
        <v>#DIV/0!</v>
      </c>
      <c r="AA82" s="17" t="e">
        <f>'III Plan Rates'!$AA84*'V Consumer Factors'!$N$19</f>
        <v>#DIV/0!</v>
      </c>
      <c r="AB82" s="17" t="e">
        <f>'III Plan Rates'!$AA84*'V Consumer Factors'!$N$20</f>
        <v>#DIV/0!</v>
      </c>
      <c r="AC82" s="17">
        <f>IF('III Plan Rates'!$AP84&gt;0,SUMPRODUCT(T82:AB82,'III Plan Rates'!$AG84:$AO84)/'III Plan Rates'!$AP84,0)</f>
        <v>0</v>
      </c>
      <c r="AE82" s="278">
        <f t="shared" si="11"/>
        <v>0</v>
      </c>
      <c r="AF82" s="278">
        <f t="shared" si="12"/>
        <v>0</v>
      </c>
      <c r="AG82" s="278">
        <f t="shared" si="13"/>
        <v>0</v>
      </c>
      <c r="AH82" s="278">
        <f t="shared" si="14"/>
        <v>0</v>
      </c>
      <c r="AI82" s="278">
        <f t="shared" si="15"/>
        <v>0</v>
      </c>
      <c r="AJ82" s="278">
        <f t="shared" si="16"/>
        <v>0</v>
      </c>
      <c r="AK82" s="278">
        <f t="shared" si="17"/>
        <v>0</v>
      </c>
      <c r="AL82" s="278">
        <f t="shared" si="18"/>
        <v>0</v>
      </c>
      <c r="AM82" s="278">
        <f t="shared" si="19"/>
        <v>0</v>
      </c>
      <c r="AN82" s="278">
        <f t="shared" si="20"/>
        <v>0</v>
      </c>
    </row>
    <row r="83" spans="1:40" x14ac:dyDescent="0.25">
      <c r="A83" s="8" t="s">
        <v>148</v>
      </c>
      <c r="B83" s="283">
        <f>'III Plan Rates'!B85</f>
        <v>0</v>
      </c>
      <c r="C83" s="281">
        <f>'III Plan Rates'!D85</f>
        <v>0</v>
      </c>
      <c r="D83" s="282">
        <f>'III Plan Rates'!E85</f>
        <v>0</v>
      </c>
      <c r="E83" s="283">
        <f>'III Plan Rates'!F85</f>
        <v>0</v>
      </c>
      <c r="F83" s="284">
        <f>'III Plan Rates'!G85</f>
        <v>0</v>
      </c>
      <c r="G83" s="284">
        <f>'III Plan Rates'!J85</f>
        <v>0</v>
      </c>
      <c r="H83" s="258"/>
      <c r="I83" s="17">
        <f>'III Plan Rates'!$Z85*'V Consumer Factors'!$M$12</f>
        <v>0</v>
      </c>
      <c r="J83" s="17">
        <f>'III Plan Rates'!$Z85*'V Consumer Factors'!$M$13</f>
        <v>0</v>
      </c>
      <c r="K83" s="17">
        <f>'III Plan Rates'!$Z85*'V Consumer Factors'!$M$14</f>
        <v>0</v>
      </c>
      <c r="L83" s="17">
        <f>'III Plan Rates'!$Z85*'V Consumer Factors'!$M$15</f>
        <v>0</v>
      </c>
      <c r="M83" s="17">
        <f>'III Plan Rates'!$Z85*'V Consumer Factors'!$M$16</f>
        <v>0</v>
      </c>
      <c r="N83" s="17">
        <f>'III Plan Rates'!$Z85*'V Consumer Factors'!$M$17</f>
        <v>0</v>
      </c>
      <c r="O83" s="17">
        <f>'III Plan Rates'!$Z85*'V Consumer Factors'!$M$18</f>
        <v>0</v>
      </c>
      <c r="P83" s="17">
        <f>'III Plan Rates'!$Z85*'V Consumer Factors'!$M$19</f>
        <v>0</v>
      </c>
      <c r="Q83" s="17">
        <f>'III Plan Rates'!$Z85*'V Consumer Factors'!$M$20</f>
        <v>0</v>
      </c>
      <c r="R83" s="17">
        <f>IF('III Plan Rates'!$AP85&gt;0,SUMPRODUCT(I83:Q83,'III Plan Rates'!$AG85:$AO85)/'III Plan Rates'!$AP85,0)</f>
        <v>0</v>
      </c>
      <c r="S83" s="230"/>
      <c r="T83" s="17" t="e">
        <f>'III Plan Rates'!$AA85*'V Consumer Factors'!$N$12</f>
        <v>#DIV/0!</v>
      </c>
      <c r="U83" s="17" t="e">
        <f>'III Plan Rates'!$AA85*'V Consumer Factors'!$N$13</f>
        <v>#DIV/0!</v>
      </c>
      <c r="V83" s="17" t="e">
        <f>'III Plan Rates'!$AA85*'V Consumer Factors'!$N$14</f>
        <v>#DIV/0!</v>
      </c>
      <c r="W83" s="17" t="e">
        <f>'III Plan Rates'!$AA85*'V Consumer Factors'!$N$15</f>
        <v>#DIV/0!</v>
      </c>
      <c r="X83" s="17" t="e">
        <f>'III Plan Rates'!$AA85*'V Consumer Factors'!$N$16</f>
        <v>#DIV/0!</v>
      </c>
      <c r="Y83" s="17" t="e">
        <f>'III Plan Rates'!$AA85*'V Consumer Factors'!$N$17</f>
        <v>#DIV/0!</v>
      </c>
      <c r="Z83" s="17" t="e">
        <f>'III Plan Rates'!$AA85*'V Consumer Factors'!$N$18</f>
        <v>#DIV/0!</v>
      </c>
      <c r="AA83" s="17" t="e">
        <f>'III Plan Rates'!$AA85*'V Consumer Factors'!$N$19</f>
        <v>#DIV/0!</v>
      </c>
      <c r="AB83" s="17" t="e">
        <f>'III Plan Rates'!$AA85*'V Consumer Factors'!$N$20</f>
        <v>#DIV/0!</v>
      </c>
      <c r="AC83" s="17">
        <f>IF('III Plan Rates'!$AP85&gt;0,SUMPRODUCT(T83:AB83,'III Plan Rates'!$AG85:$AO85)/'III Plan Rates'!$AP85,0)</f>
        <v>0</v>
      </c>
      <c r="AE83" s="278">
        <f t="shared" si="11"/>
        <v>0</v>
      </c>
      <c r="AF83" s="278">
        <f t="shared" si="12"/>
        <v>0</v>
      </c>
      <c r="AG83" s="278">
        <f t="shared" si="13"/>
        <v>0</v>
      </c>
      <c r="AH83" s="278">
        <f t="shared" si="14"/>
        <v>0</v>
      </c>
      <c r="AI83" s="278">
        <f t="shared" si="15"/>
        <v>0</v>
      </c>
      <c r="AJ83" s="278">
        <f t="shared" si="16"/>
        <v>0</v>
      </c>
      <c r="AK83" s="278">
        <f t="shared" si="17"/>
        <v>0</v>
      </c>
      <c r="AL83" s="278">
        <f t="shared" si="18"/>
        <v>0</v>
      </c>
      <c r="AM83" s="278">
        <f t="shared" si="19"/>
        <v>0</v>
      </c>
      <c r="AN83" s="278">
        <f t="shared" si="20"/>
        <v>0</v>
      </c>
    </row>
    <row r="84" spans="1:40" x14ac:dyDescent="0.25">
      <c r="A84" s="8" t="s">
        <v>149</v>
      </c>
      <c r="B84" s="283">
        <f>'III Plan Rates'!B86</f>
        <v>0</v>
      </c>
      <c r="C84" s="281">
        <f>'III Plan Rates'!D86</f>
        <v>0</v>
      </c>
      <c r="D84" s="282">
        <f>'III Plan Rates'!E86</f>
        <v>0</v>
      </c>
      <c r="E84" s="283">
        <f>'III Plan Rates'!F86</f>
        <v>0</v>
      </c>
      <c r="F84" s="284">
        <f>'III Plan Rates'!G86</f>
        <v>0</v>
      </c>
      <c r="G84" s="284">
        <f>'III Plan Rates'!J86</f>
        <v>0</v>
      </c>
      <c r="H84" s="258"/>
      <c r="I84" s="17">
        <f>'III Plan Rates'!$Z86*'V Consumer Factors'!$M$12</f>
        <v>0</v>
      </c>
      <c r="J84" s="17">
        <f>'III Plan Rates'!$Z86*'V Consumer Factors'!$M$13</f>
        <v>0</v>
      </c>
      <c r="K84" s="17">
        <f>'III Plan Rates'!$Z86*'V Consumer Factors'!$M$14</f>
        <v>0</v>
      </c>
      <c r="L84" s="17">
        <f>'III Plan Rates'!$Z86*'V Consumer Factors'!$M$15</f>
        <v>0</v>
      </c>
      <c r="M84" s="17">
        <f>'III Plan Rates'!$Z86*'V Consumer Factors'!$M$16</f>
        <v>0</v>
      </c>
      <c r="N84" s="17">
        <f>'III Plan Rates'!$Z86*'V Consumer Factors'!$M$17</f>
        <v>0</v>
      </c>
      <c r="O84" s="17">
        <f>'III Plan Rates'!$Z86*'V Consumer Factors'!$M$18</f>
        <v>0</v>
      </c>
      <c r="P84" s="17">
        <f>'III Plan Rates'!$Z86*'V Consumer Factors'!$M$19</f>
        <v>0</v>
      </c>
      <c r="Q84" s="17">
        <f>'III Plan Rates'!$Z86*'V Consumer Factors'!$M$20</f>
        <v>0</v>
      </c>
      <c r="R84" s="17">
        <f>IF('III Plan Rates'!$AP86&gt;0,SUMPRODUCT(I84:Q84,'III Plan Rates'!$AG86:$AO86)/'III Plan Rates'!$AP86,0)</f>
        <v>0</v>
      </c>
      <c r="S84" s="230"/>
      <c r="T84" s="17" t="e">
        <f>'III Plan Rates'!$AA86*'V Consumer Factors'!$N$12</f>
        <v>#DIV/0!</v>
      </c>
      <c r="U84" s="17" t="e">
        <f>'III Plan Rates'!$AA86*'V Consumer Factors'!$N$13</f>
        <v>#DIV/0!</v>
      </c>
      <c r="V84" s="17" t="e">
        <f>'III Plan Rates'!$AA86*'V Consumer Factors'!$N$14</f>
        <v>#DIV/0!</v>
      </c>
      <c r="W84" s="17" t="e">
        <f>'III Plan Rates'!$AA86*'V Consumer Factors'!$N$15</f>
        <v>#DIV/0!</v>
      </c>
      <c r="X84" s="17" t="e">
        <f>'III Plan Rates'!$AA86*'V Consumer Factors'!$N$16</f>
        <v>#DIV/0!</v>
      </c>
      <c r="Y84" s="17" t="e">
        <f>'III Plan Rates'!$AA86*'V Consumer Factors'!$N$17</f>
        <v>#DIV/0!</v>
      </c>
      <c r="Z84" s="17" t="e">
        <f>'III Plan Rates'!$AA86*'V Consumer Factors'!$N$18</f>
        <v>#DIV/0!</v>
      </c>
      <c r="AA84" s="17" t="e">
        <f>'III Plan Rates'!$AA86*'V Consumer Factors'!$N$19</f>
        <v>#DIV/0!</v>
      </c>
      <c r="AB84" s="17" t="e">
        <f>'III Plan Rates'!$AA86*'V Consumer Factors'!$N$20</f>
        <v>#DIV/0!</v>
      </c>
      <c r="AC84" s="17">
        <f>IF('III Plan Rates'!$AP86&gt;0,SUMPRODUCT(T84:AB84,'III Plan Rates'!$AG86:$AO86)/'III Plan Rates'!$AP86,0)</f>
        <v>0</v>
      </c>
      <c r="AE84" s="278">
        <f t="shared" si="11"/>
        <v>0</v>
      </c>
      <c r="AF84" s="278">
        <f t="shared" si="12"/>
        <v>0</v>
      </c>
      <c r="AG84" s="278">
        <f t="shared" si="13"/>
        <v>0</v>
      </c>
      <c r="AH84" s="278">
        <f t="shared" si="14"/>
        <v>0</v>
      </c>
      <c r="AI84" s="278">
        <f t="shared" si="15"/>
        <v>0</v>
      </c>
      <c r="AJ84" s="278">
        <f t="shared" si="16"/>
        <v>0</v>
      </c>
      <c r="AK84" s="278">
        <f t="shared" si="17"/>
        <v>0</v>
      </c>
      <c r="AL84" s="278">
        <f t="shared" si="18"/>
        <v>0</v>
      </c>
      <c r="AM84" s="278">
        <f t="shared" si="19"/>
        <v>0</v>
      </c>
      <c r="AN84" s="278">
        <f t="shared" si="20"/>
        <v>0</v>
      </c>
    </row>
    <row r="85" spans="1:40" x14ac:dyDescent="0.25">
      <c r="A85" s="8" t="s">
        <v>150</v>
      </c>
      <c r="B85" s="283">
        <f>'III Plan Rates'!B87</f>
        <v>0</v>
      </c>
      <c r="C85" s="281">
        <f>'III Plan Rates'!D87</f>
        <v>0</v>
      </c>
      <c r="D85" s="282">
        <f>'III Plan Rates'!E87</f>
        <v>0</v>
      </c>
      <c r="E85" s="283">
        <f>'III Plan Rates'!F87</f>
        <v>0</v>
      </c>
      <c r="F85" s="284">
        <f>'III Plan Rates'!G87</f>
        <v>0</v>
      </c>
      <c r="G85" s="284">
        <f>'III Plan Rates'!J87</f>
        <v>0</v>
      </c>
      <c r="H85" s="258"/>
      <c r="I85" s="17">
        <f>'III Plan Rates'!$Z87*'V Consumer Factors'!$M$12</f>
        <v>0</v>
      </c>
      <c r="J85" s="17">
        <f>'III Plan Rates'!$Z87*'V Consumer Factors'!$M$13</f>
        <v>0</v>
      </c>
      <c r="K85" s="17">
        <f>'III Plan Rates'!$Z87*'V Consumer Factors'!$M$14</f>
        <v>0</v>
      </c>
      <c r="L85" s="17">
        <f>'III Plan Rates'!$Z87*'V Consumer Factors'!$M$15</f>
        <v>0</v>
      </c>
      <c r="M85" s="17">
        <f>'III Plan Rates'!$Z87*'V Consumer Factors'!$M$16</f>
        <v>0</v>
      </c>
      <c r="N85" s="17">
        <f>'III Plan Rates'!$Z87*'V Consumer Factors'!$M$17</f>
        <v>0</v>
      </c>
      <c r="O85" s="17">
        <f>'III Plan Rates'!$Z87*'V Consumer Factors'!$M$18</f>
        <v>0</v>
      </c>
      <c r="P85" s="17">
        <f>'III Plan Rates'!$Z87*'V Consumer Factors'!$M$19</f>
        <v>0</v>
      </c>
      <c r="Q85" s="17">
        <f>'III Plan Rates'!$Z87*'V Consumer Factors'!$M$20</f>
        <v>0</v>
      </c>
      <c r="R85" s="17">
        <f>IF('III Plan Rates'!$AP87&gt;0,SUMPRODUCT(I85:Q85,'III Plan Rates'!$AG87:$AO87)/'III Plan Rates'!$AP87,0)</f>
        <v>0</v>
      </c>
      <c r="S85" s="230"/>
      <c r="T85" s="17" t="e">
        <f>'III Plan Rates'!$AA87*'V Consumer Factors'!$N$12</f>
        <v>#DIV/0!</v>
      </c>
      <c r="U85" s="17" t="e">
        <f>'III Plan Rates'!$AA87*'V Consumer Factors'!$N$13</f>
        <v>#DIV/0!</v>
      </c>
      <c r="V85" s="17" t="e">
        <f>'III Plan Rates'!$AA87*'V Consumer Factors'!$N$14</f>
        <v>#DIV/0!</v>
      </c>
      <c r="W85" s="17" t="e">
        <f>'III Plan Rates'!$AA87*'V Consumer Factors'!$N$15</f>
        <v>#DIV/0!</v>
      </c>
      <c r="X85" s="17" t="e">
        <f>'III Plan Rates'!$AA87*'V Consumer Factors'!$N$16</f>
        <v>#DIV/0!</v>
      </c>
      <c r="Y85" s="17" t="e">
        <f>'III Plan Rates'!$AA87*'V Consumer Factors'!$N$17</f>
        <v>#DIV/0!</v>
      </c>
      <c r="Z85" s="17" t="e">
        <f>'III Plan Rates'!$AA87*'V Consumer Factors'!$N$18</f>
        <v>#DIV/0!</v>
      </c>
      <c r="AA85" s="17" t="e">
        <f>'III Plan Rates'!$AA87*'V Consumer Factors'!$N$19</f>
        <v>#DIV/0!</v>
      </c>
      <c r="AB85" s="17" t="e">
        <f>'III Plan Rates'!$AA87*'V Consumer Factors'!$N$20</f>
        <v>#DIV/0!</v>
      </c>
      <c r="AC85" s="17">
        <f>IF('III Plan Rates'!$AP87&gt;0,SUMPRODUCT(T85:AB85,'III Plan Rates'!$AG87:$AO87)/'III Plan Rates'!$AP87,0)</f>
        <v>0</v>
      </c>
      <c r="AE85" s="278">
        <f t="shared" si="11"/>
        <v>0</v>
      </c>
      <c r="AF85" s="278">
        <f t="shared" si="12"/>
        <v>0</v>
      </c>
      <c r="AG85" s="278">
        <f t="shared" si="13"/>
        <v>0</v>
      </c>
      <c r="AH85" s="278">
        <f t="shared" si="14"/>
        <v>0</v>
      </c>
      <c r="AI85" s="278">
        <f t="shared" si="15"/>
        <v>0</v>
      </c>
      <c r="AJ85" s="278">
        <f t="shared" si="16"/>
        <v>0</v>
      </c>
      <c r="AK85" s="278">
        <f t="shared" si="17"/>
        <v>0</v>
      </c>
      <c r="AL85" s="278">
        <f t="shared" si="18"/>
        <v>0</v>
      </c>
      <c r="AM85" s="278">
        <f t="shared" si="19"/>
        <v>0</v>
      </c>
      <c r="AN85" s="278">
        <f t="shared" si="20"/>
        <v>0</v>
      </c>
    </row>
    <row r="86" spans="1:40" x14ac:dyDescent="0.25">
      <c r="A86" s="8" t="s">
        <v>151</v>
      </c>
      <c r="B86" s="283">
        <f>'III Plan Rates'!B88</f>
        <v>0</v>
      </c>
      <c r="C86" s="281">
        <f>'III Plan Rates'!D88</f>
        <v>0</v>
      </c>
      <c r="D86" s="282">
        <f>'III Plan Rates'!E88</f>
        <v>0</v>
      </c>
      <c r="E86" s="283">
        <f>'III Plan Rates'!F88</f>
        <v>0</v>
      </c>
      <c r="F86" s="284">
        <f>'III Plan Rates'!G88</f>
        <v>0</v>
      </c>
      <c r="G86" s="284">
        <f>'III Plan Rates'!J88</f>
        <v>0</v>
      </c>
      <c r="H86" s="258"/>
      <c r="I86" s="17">
        <f>'III Plan Rates'!$Z88*'V Consumer Factors'!$M$12</f>
        <v>0</v>
      </c>
      <c r="J86" s="17">
        <f>'III Plan Rates'!$Z88*'V Consumer Factors'!$M$13</f>
        <v>0</v>
      </c>
      <c r="K86" s="17">
        <f>'III Plan Rates'!$Z88*'V Consumer Factors'!$M$14</f>
        <v>0</v>
      </c>
      <c r="L86" s="17">
        <f>'III Plan Rates'!$Z88*'V Consumer Factors'!$M$15</f>
        <v>0</v>
      </c>
      <c r="M86" s="17">
        <f>'III Plan Rates'!$Z88*'V Consumer Factors'!$M$16</f>
        <v>0</v>
      </c>
      <c r="N86" s="17">
        <f>'III Plan Rates'!$Z88*'V Consumer Factors'!$M$17</f>
        <v>0</v>
      </c>
      <c r="O86" s="17">
        <f>'III Plan Rates'!$Z88*'V Consumer Factors'!$M$18</f>
        <v>0</v>
      </c>
      <c r="P86" s="17">
        <f>'III Plan Rates'!$Z88*'V Consumer Factors'!$M$19</f>
        <v>0</v>
      </c>
      <c r="Q86" s="17">
        <f>'III Plan Rates'!$Z88*'V Consumer Factors'!$M$20</f>
        <v>0</v>
      </c>
      <c r="R86" s="17">
        <f>IF('III Plan Rates'!$AP88&gt;0,SUMPRODUCT(I86:Q86,'III Plan Rates'!$AG88:$AO88)/'III Plan Rates'!$AP88,0)</f>
        <v>0</v>
      </c>
      <c r="S86" s="230"/>
      <c r="T86" s="17" t="e">
        <f>'III Plan Rates'!$AA88*'V Consumer Factors'!$N$12</f>
        <v>#DIV/0!</v>
      </c>
      <c r="U86" s="17" t="e">
        <f>'III Plan Rates'!$AA88*'V Consumer Factors'!$N$13</f>
        <v>#DIV/0!</v>
      </c>
      <c r="V86" s="17" t="e">
        <f>'III Plan Rates'!$AA88*'V Consumer Factors'!$N$14</f>
        <v>#DIV/0!</v>
      </c>
      <c r="W86" s="17" t="e">
        <f>'III Plan Rates'!$AA88*'V Consumer Factors'!$N$15</f>
        <v>#DIV/0!</v>
      </c>
      <c r="X86" s="17" t="e">
        <f>'III Plan Rates'!$AA88*'V Consumer Factors'!$N$16</f>
        <v>#DIV/0!</v>
      </c>
      <c r="Y86" s="17" t="e">
        <f>'III Plan Rates'!$AA88*'V Consumer Factors'!$N$17</f>
        <v>#DIV/0!</v>
      </c>
      <c r="Z86" s="17" t="e">
        <f>'III Plan Rates'!$AA88*'V Consumer Factors'!$N$18</f>
        <v>#DIV/0!</v>
      </c>
      <c r="AA86" s="17" t="e">
        <f>'III Plan Rates'!$AA88*'V Consumer Factors'!$N$19</f>
        <v>#DIV/0!</v>
      </c>
      <c r="AB86" s="17" t="e">
        <f>'III Plan Rates'!$AA88*'V Consumer Factors'!$N$20</f>
        <v>#DIV/0!</v>
      </c>
      <c r="AC86" s="17">
        <f>IF('III Plan Rates'!$AP88&gt;0,SUMPRODUCT(T86:AB86,'III Plan Rates'!$AG88:$AO88)/'III Plan Rates'!$AP88,0)</f>
        <v>0</v>
      </c>
      <c r="AE86" s="278">
        <f t="shared" si="11"/>
        <v>0</v>
      </c>
      <c r="AF86" s="278">
        <f t="shared" si="12"/>
        <v>0</v>
      </c>
      <c r="AG86" s="278">
        <f t="shared" si="13"/>
        <v>0</v>
      </c>
      <c r="AH86" s="278">
        <f t="shared" si="14"/>
        <v>0</v>
      </c>
      <c r="AI86" s="278">
        <f t="shared" si="15"/>
        <v>0</v>
      </c>
      <c r="AJ86" s="278">
        <f t="shared" si="16"/>
        <v>0</v>
      </c>
      <c r="AK86" s="278">
        <f t="shared" si="17"/>
        <v>0</v>
      </c>
      <c r="AL86" s="278">
        <f t="shared" si="18"/>
        <v>0</v>
      </c>
      <c r="AM86" s="278">
        <f t="shared" si="19"/>
        <v>0</v>
      </c>
      <c r="AN86" s="278">
        <f t="shared" si="20"/>
        <v>0</v>
      </c>
    </row>
    <row r="87" spans="1:40" x14ac:dyDescent="0.25">
      <c r="A87" s="8" t="s">
        <v>152</v>
      </c>
      <c r="B87" s="283">
        <f>'III Plan Rates'!B89</f>
        <v>0</v>
      </c>
      <c r="C87" s="281">
        <f>'III Plan Rates'!D89</f>
        <v>0</v>
      </c>
      <c r="D87" s="282">
        <f>'III Plan Rates'!E89</f>
        <v>0</v>
      </c>
      <c r="E87" s="283">
        <f>'III Plan Rates'!F89</f>
        <v>0</v>
      </c>
      <c r="F87" s="284">
        <f>'III Plan Rates'!G89</f>
        <v>0</v>
      </c>
      <c r="G87" s="284">
        <f>'III Plan Rates'!J89</f>
        <v>0</v>
      </c>
      <c r="H87" s="258"/>
      <c r="I87" s="17">
        <f>'III Plan Rates'!$Z89*'V Consumer Factors'!$M$12</f>
        <v>0</v>
      </c>
      <c r="J87" s="17">
        <f>'III Plan Rates'!$Z89*'V Consumer Factors'!$M$13</f>
        <v>0</v>
      </c>
      <c r="K87" s="17">
        <f>'III Plan Rates'!$Z89*'V Consumer Factors'!$M$14</f>
        <v>0</v>
      </c>
      <c r="L87" s="17">
        <f>'III Plan Rates'!$Z89*'V Consumer Factors'!$M$15</f>
        <v>0</v>
      </c>
      <c r="M87" s="17">
        <f>'III Plan Rates'!$Z89*'V Consumer Factors'!$M$16</f>
        <v>0</v>
      </c>
      <c r="N87" s="17">
        <f>'III Plan Rates'!$Z89*'V Consumer Factors'!$M$17</f>
        <v>0</v>
      </c>
      <c r="O87" s="17">
        <f>'III Plan Rates'!$Z89*'V Consumer Factors'!$M$18</f>
        <v>0</v>
      </c>
      <c r="P87" s="17">
        <f>'III Plan Rates'!$Z89*'V Consumer Factors'!$M$19</f>
        <v>0</v>
      </c>
      <c r="Q87" s="17">
        <f>'III Plan Rates'!$Z89*'V Consumer Factors'!$M$20</f>
        <v>0</v>
      </c>
      <c r="R87" s="17">
        <f>IF('III Plan Rates'!$AP89&gt;0,SUMPRODUCT(I87:Q87,'III Plan Rates'!$AG89:$AO89)/'III Plan Rates'!$AP89,0)</f>
        <v>0</v>
      </c>
      <c r="S87" s="230"/>
      <c r="T87" s="17" t="e">
        <f>'III Plan Rates'!$AA89*'V Consumer Factors'!$N$12</f>
        <v>#DIV/0!</v>
      </c>
      <c r="U87" s="17" t="e">
        <f>'III Plan Rates'!$AA89*'V Consumer Factors'!$N$13</f>
        <v>#DIV/0!</v>
      </c>
      <c r="V87" s="17" t="e">
        <f>'III Plan Rates'!$AA89*'V Consumer Factors'!$N$14</f>
        <v>#DIV/0!</v>
      </c>
      <c r="W87" s="17" t="e">
        <f>'III Plan Rates'!$AA89*'V Consumer Factors'!$N$15</f>
        <v>#DIV/0!</v>
      </c>
      <c r="X87" s="17" t="e">
        <f>'III Plan Rates'!$AA89*'V Consumer Factors'!$N$16</f>
        <v>#DIV/0!</v>
      </c>
      <c r="Y87" s="17" t="e">
        <f>'III Plan Rates'!$AA89*'V Consumer Factors'!$N$17</f>
        <v>#DIV/0!</v>
      </c>
      <c r="Z87" s="17" t="e">
        <f>'III Plan Rates'!$AA89*'V Consumer Factors'!$N$18</f>
        <v>#DIV/0!</v>
      </c>
      <c r="AA87" s="17" t="e">
        <f>'III Plan Rates'!$AA89*'V Consumer Factors'!$N$19</f>
        <v>#DIV/0!</v>
      </c>
      <c r="AB87" s="17" t="e">
        <f>'III Plan Rates'!$AA89*'V Consumer Factors'!$N$20</f>
        <v>#DIV/0!</v>
      </c>
      <c r="AC87" s="17">
        <f>IF('III Plan Rates'!$AP89&gt;0,SUMPRODUCT(T87:AB87,'III Plan Rates'!$AG89:$AO89)/'III Plan Rates'!$AP89,0)</f>
        <v>0</v>
      </c>
      <c r="AE87" s="278">
        <f t="shared" si="11"/>
        <v>0</v>
      </c>
      <c r="AF87" s="278">
        <f t="shared" si="12"/>
        <v>0</v>
      </c>
      <c r="AG87" s="278">
        <f t="shared" si="13"/>
        <v>0</v>
      </c>
      <c r="AH87" s="278">
        <f t="shared" si="14"/>
        <v>0</v>
      </c>
      <c r="AI87" s="278">
        <f t="shared" si="15"/>
        <v>0</v>
      </c>
      <c r="AJ87" s="278">
        <f t="shared" si="16"/>
        <v>0</v>
      </c>
      <c r="AK87" s="278">
        <f t="shared" si="17"/>
        <v>0</v>
      </c>
      <c r="AL87" s="278">
        <f t="shared" si="18"/>
        <v>0</v>
      </c>
      <c r="AM87" s="278">
        <f t="shared" si="19"/>
        <v>0</v>
      </c>
      <c r="AN87" s="278">
        <f t="shared" si="20"/>
        <v>0</v>
      </c>
    </row>
    <row r="88" spans="1:40" x14ac:dyDescent="0.25">
      <c r="A88" s="8" t="s">
        <v>153</v>
      </c>
      <c r="B88" s="283">
        <f>'III Plan Rates'!B90</f>
        <v>0</v>
      </c>
      <c r="C88" s="281">
        <f>'III Plan Rates'!D90</f>
        <v>0</v>
      </c>
      <c r="D88" s="282">
        <f>'III Plan Rates'!E90</f>
        <v>0</v>
      </c>
      <c r="E88" s="283">
        <f>'III Plan Rates'!F90</f>
        <v>0</v>
      </c>
      <c r="F88" s="284">
        <f>'III Plan Rates'!G90</f>
        <v>0</v>
      </c>
      <c r="G88" s="284">
        <f>'III Plan Rates'!J90</f>
        <v>0</v>
      </c>
      <c r="H88" s="258"/>
      <c r="I88" s="17">
        <f>'III Plan Rates'!$Z90*'V Consumer Factors'!$M$12</f>
        <v>0</v>
      </c>
      <c r="J88" s="17">
        <f>'III Plan Rates'!$Z90*'V Consumer Factors'!$M$13</f>
        <v>0</v>
      </c>
      <c r="K88" s="17">
        <f>'III Plan Rates'!$Z90*'V Consumer Factors'!$M$14</f>
        <v>0</v>
      </c>
      <c r="L88" s="17">
        <f>'III Plan Rates'!$Z90*'V Consumer Factors'!$M$15</f>
        <v>0</v>
      </c>
      <c r="M88" s="17">
        <f>'III Plan Rates'!$Z90*'V Consumer Factors'!$M$16</f>
        <v>0</v>
      </c>
      <c r="N88" s="17">
        <f>'III Plan Rates'!$Z90*'V Consumer Factors'!$M$17</f>
        <v>0</v>
      </c>
      <c r="O88" s="17">
        <f>'III Plan Rates'!$Z90*'V Consumer Factors'!$M$18</f>
        <v>0</v>
      </c>
      <c r="P88" s="17">
        <f>'III Plan Rates'!$Z90*'V Consumer Factors'!$M$19</f>
        <v>0</v>
      </c>
      <c r="Q88" s="17">
        <f>'III Plan Rates'!$Z90*'V Consumer Factors'!$M$20</f>
        <v>0</v>
      </c>
      <c r="R88" s="17">
        <f>IF('III Plan Rates'!$AP90&gt;0,SUMPRODUCT(I88:Q88,'III Plan Rates'!$AG90:$AO90)/'III Plan Rates'!$AP90,0)</f>
        <v>0</v>
      </c>
      <c r="S88" s="230"/>
      <c r="T88" s="17" t="e">
        <f>'III Plan Rates'!$AA90*'V Consumer Factors'!$N$12</f>
        <v>#DIV/0!</v>
      </c>
      <c r="U88" s="17" t="e">
        <f>'III Plan Rates'!$AA90*'V Consumer Factors'!$N$13</f>
        <v>#DIV/0!</v>
      </c>
      <c r="V88" s="17" t="e">
        <f>'III Plan Rates'!$AA90*'V Consumer Factors'!$N$14</f>
        <v>#DIV/0!</v>
      </c>
      <c r="W88" s="17" t="e">
        <f>'III Plan Rates'!$AA90*'V Consumer Factors'!$N$15</f>
        <v>#DIV/0!</v>
      </c>
      <c r="X88" s="17" t="e">
        <f>'III Plan Rates'!$AA90*'V Consumer Factors'!$N$16</f>
        <v>#DIV/0!</v>
      </c>
      <c r="Y88" s="17" t="e">
        <f>'III Plan Rates'!$AA90*'V Consumer Factors'!$N$17</f>
        <v>#DIV/0!</v>
      </c>
      <c r="Z88" s="17" t="e">
        <f>'III Plan Rates'!$AA90*'V Consumer Factors'!$N$18</f>
        <v>#DIV/0!</v>
      </c>
      <c r="AA88" s="17" t="e">
        <f>'III Plan Rates'!$AA90*'V Consumer Factors'!$N$19</f>
        <v>#DIV/0!</v>
      </c>
      <c r="AB88" s="17" t="e">
        <f>'III Plan Rates'!$AA90*'V Consumer Factors'!$N$20</f>
        <v>#DIV/0!</v>
      </c>
      <c r="AC88" s="17">
        <f>IF('III Plan Rates'!$AP90&gt;0,SUMPRODUCT(T88:AB88,'III Plan Rates'!$AG90:$AO90)/'III Plan Rates'!$AP90,0)</f>
        <v>0</v>
      </c>
      <c r="AE88" s="278">
        <f t="shared" si="11"/>
        <v>0</v>
      </c>
      <c r="AF88" s="278">
        <f t="shared" si="12"/>
        <v>0</v>
      </c>
      <c r="AG88" s="278">
        <f t="shared" si="13"/>
        <v>0</v>
      </c>
      <c r="AH88" s="278">
        <f t="shared" si="14"/>
        <v>0</v>
      </c>
      <c r="AI88" s="278">
        <f t="shared" si="15"/>
        <v>0</v>
      </c>
      <c r="AJ88" s="278">
        <f t="shared" si="16"/>
        <v>0</v>
      </c>
      <c r="AK88" s="278">
        <f t="shared" si="17"/>
        <v>0</v>
      </c>
      <c r="AL88" s="278">
        <f t="shared" si="18"/>
        <v>0</v>
      </c>
      <c r="AM88" s="278">
        <f t="shared" si="19"/>
        <v>0</v>
      </c>
      <c r="AN88" s="278">
        <f t="shared" si="20"/>
        <v>0</v>
      </c>
    </row>
    <row r="89" spans="1:40" x14ac:dyDescent="0.25">
      <c r="A89" s="8" t="s">
        <v>154</v>
      </c>
      <c r="B89" s="283">
        <f>'III Plan Rates'!B91</f>
        <v>0</v>
      </c>
      <c r="C89" s="281">
        <f>'III Plan Rates'!D91</f>
        <v>0</v>
      </c>
      <c r="D89" s="282">
        <f>'III Plan Rates'!E91</f>
        <v>0</v>
      </c>
      <c r="E89" s="283">
        <f>'III Plan Rates'!F91</f>
        <v>0</v>
      </c>
      <c r="F89" s="284">
        <f>'III Plan Rates'!G91</f>
        <v>0</v>
      </c>
      <c r="G89" s="284">
        <f>'III Plan Rates'!J91</f>
        <v>0</v>
      </c>
      <c r="H89" s="258"/>
      <c r="I89" s="17">
        <f>'III Plan Rates'!$Z91*'V Consumer Factors'!$M$12</f>
        <v>0</v>
      </c>
      <c r="J89" s="17">
        <f>'III Plan Rates'!$Z91*'V Consumer Factors'!$M$13</f>
        <v>0</v>
      </c>
      <c r="K89" s="17">
        <f>'III Plan Rates'!$Z91*'V Consumer Factors'!$M$14</f>
        <v>0</v>
      </c>
      <c r="L89" s="17">
        <f>'III Plan Rates'!$Z91*'V Consumer Factors'!$M$15</f>
        <v>0</v>
      </c>
      <c r="M89" s="17">
        <f>'III Plan Rates'!$Z91*'V Consumer Factors'!$M$16</f>
        <v>0</v>
      </c>
      <c r="N89" s="17">
        <f>'III Plan Rates'!$Z91*'V Consumer Factors'!$M$17</f>
        <v>0</v>
      </c>
      <c r="O89" s="17">
        <f>'III Plan Rates'!$Z91*'V Consumer Factors'!$M$18</f>
        <v>0</v>
      </c>
      <c r="P89" s="17">
        <f>'III Plan Rates'!$Z91*'V Consumer Factors'!$M$19</f>
        <v>0</v>
      </c>
      <c r="Q89" s="17">
        <f>'III Plan Rates'!$Z91*'V Consumer Factors'!$M$20</f>
        <v>0</v>
      </c>
      <c r="R89" s="17">
        <f>IF('III Plan Rates'!$AP91&gt;0,SUMPRODUCT(I89:Q89,'III Plan Rates'!$AG91:$AO91)/'III Plan Rates'!$AP91,0)</f>
        <v>0</v>
      </c>
      <c r="S89" s="230"/>
      <c r="T89" s="17" t="e">
        <f>'III Plan Rates'!$AA91*'V Consumer Factors'!$N$12</f>
        <v>#DIV/0!</v>
      </c>
      <c r="U89" s="17" t="e">
        <f>'III Plan Rates'!$AA91*'V Consumer Factors'!$N$13</f>
        <v>#DIV/0!</v>
      </c>
      <c r="V89" s="17" t="e">
        <f>'III Plan Rates'!$AA91*'V Consumer Factors'!$N$14</f>
        <v>#DIV/0!</v>
      </c>
      <c r="W89" s="17" t="e">
        <f>'III Plan Rates'!$AA91*'V Consumer Factors'!$N$15</f>
        <v>#DIV/0!</v>
      </c>
      <c r="X89" s="17" t="e">
        <f>'III Plan Rates'!$AA91*'V Consumer Factors'!$N$16</f>
        <v>#DIV/0!</v>
      </c>
      <c r="Y89" s="17" t="e">
        <f>'III Plan Rates'!$AA91*'V Consumer Factors'!$N$17</f>
        <v>#DIV/0!</v>
      </c>
      <c r="Z89" s="17" t="e">
        <f>'III Plan Rates'!$AA91*'V Consumer Factors'!$N$18</f>
        <v>#DIV/0!</v>
      </c>
      <c r="AA89" s="17" t="e">
        <f>'III Plan Rates'!$AA91*'V Consumer Factors'!$N$19</f>
        <v>#DIV/0!</v>
      </c>
      <c r="AB89" s="17" t="e">
        <f>'III Plan Rates'!$AA91*'V Consumer Factors'!$N$20</f>
        <v>#DIV/0!</v>
      </c>
      <c r="AC89" s="17">
        <f>IF('III Plan Rates'!$AP91&gt;0,SUMPRODUCT(T89:AB89,'III Plan Rates'!$AG91:$AO91)/'III Plan Rates'!$AP91,0)</f>
        <v>0</v>
      </c>
      <c r="AE89" s="278">
        <f t="shared" si="11"/>
        <v>0</v>
      </c>
      <c r="AF89" s="278">
        <f t="shared" si="12"/>
        <v>0</v>
      </c>
      <c r="AG89" s="278">
        <f t="shared" si="13"/>
        <v>0</v>
      </c>
      <c r="AH89" s="278">
        <f t="shared" si="14"/>
        <v>0</v>
      </c>
      <c r="AI89" s="278">
        <f t="shared" si="15"/>
        <v>0</v>
      </c>
      <c r="AJ89" s="278">
        <f t="shared" si="16"/>
        <v>0</v>
      </c>
      <c r="AK89" s="278">
        <f t="shared" si="17"/>
        <v>0</v>
      </c>
      <c r="AL89" s="278">
        <f t="shared" si="18"/>
        <v>0</v>
      </c>
      <c r="AM89" s="278">
        <f t="shared" si="19"/>
        <v>0</v>
      </c>
      <c r="AN89" s="278">
        <f t="shared" si="20"/>
        <v>0</v>
      </c>
    </row>
    <row r="90" spans="1:40" x14ac:dyDescent="0.25">
      <c r="A90" s="8" t="s">
        <v>155</v>
      </c>
      <c r="B90" s="283">
        <f>'III Plan Rates'!B92</f>
        <v>0</v>
      </c>
      <c r="C90" s="281">
        <f>'III Plan Rates'!D92</f>
        <v>0</v>
      </c>
      <c r="D90" s="282">
        <f>'III Plan Rates'!E92</f>
        <v>0</v>
      </c>
      <c r="E90" s="283">
        <f>'III Plan Rates'!F92</f>
        <v>0</v>
      </c>
      <c r="F90" s="284">
        <f>'III Plan Rates'!G92</f>
        <v>0</v>
      </c>
      <c r="G90" s="284">
        <f>'III Plan Rates'!J92</f>
        <v>0</v>
      </c>
      <c r="H90" s="258"/>
      <c r="I90" s="17">
        <f>'III Plan Rates'!$Z92*'V Consumer Factors'!$M$12</f>
        <v>0</v>
      </c>
      <c r="J90" s="17">
        <f>'III Plan Rates'!$Z92*'V Consumer Factors'!$M$13</f>
        <v>0</v>
      </c>
      <c r="K90" s="17">
        <f>'III Plan Rates'!$Z92*'V Consumer Factors'!$M$14</f>
        <v>0</v>
      </c>
      <c r="L90" s="17">
        <f>'III Plan Rates'!$Z92*'V Consumer Factors'!$M$15</f>
        <v>0</v>
      </c>
      <c r="M90" s="17">
        <f>'III Plan Rates'!$Z92*'V Consumer Factors'!$M$16</f>
        <v>0</v>
      </c>
      <c r="N90" s="17">
        <f>'III Plan Rates'!$Z92*'V Consumer Factors'!$M$17</f>
        <v>0</v>
      </c>
      <c r="O90" s="17">
        <f>'III Plan Rates'!$Z92*'V Consumer Factors'!$M$18</f>
        <v>0</v>
      </c>
      <c r="P90" s="17">
        <f>'III Plan Rates'!$Z92*'V Consumer Factors'!$M$19</f>
        <v>0</v>
      </c>
      <c r="Q90" s="17">
        <f>'III Plan Rates'!$Z92*'V Consumer Factors'!$M$20</f>
        <v>0</v>
      </c>
      <c r="R90" s="17">
        <f>IF('III Plan Rates'!$AP92&gt;0,SUMPRODUCT(I90:Q90,'III Plan Rates'!$AG92:$AO92)/'III Plan Rates'!$AP92,0)</f>
        <v>0</v>
      </c>
      <c r="S90" s="230"/>
      <c r="T90" s="17" t="e">
        <f>'III Plan Rates'!$AA92*'V Consumer Factors'!$N$12</f>
        <v>#DIV/0!</v>
      </c>
      <c r="U90" s="17" t="e">
        <f>'III Plan Rates'!$AA92*'V Consumer Factors'!$N$13</f>
        <v>#DIV/0!</v>
      </c>
      <c r="V90" s="17" t="e">
        <f>'III Plan Rates'!$AA92*'V Consumer Factors'!$N$14</f>
        <v>#DIV/0!</v>
      </c>
      <c r="W90" s="17" t="e">
        <f>'III Plan Rates'!$AA92*'V Consumer Factors'!$N$15</f>
        <v>#DIV/0!</v>
      </c>
      <c r="X90" s="17" t="e">
        <f>'III Plan Rates'!$AA92*'V Consumer Factors'!$N$16</f>
        <v>#DIV/0!</v>
      </c>
      <c r="Y90" s="17" t="e">
        <f>'III Plan Rates'!$AA92*'V Consumer Factors'!$N$17</f>
        <v>#DIV/0!</v>
      </c>
      <c r="Z90" s="17" t="e">
        <f>'III Plan Rates'!$AA92*'V Consumer Factors'!$N$18</f>
        <v>#DIV/0!</v>
      </c>
      <c r="AA90" s="17" t="e">
        <f>'III Plan Rates'!$AA92*'V Consumer Factors'!$N$19</f>
        <v>#DIV/0!</v>
      </c>
      <c r="AB90" s="17" t="e">
        <f>'III Plan Rates'!$AA92*'V Consumer Factors'!$N$20</f>
        <v>#DIV/0!</v>
      </c>
      <c r="AC90" s="17">
        <f>IF('III Plan Rates'!$AP92&gt;0,SUMPRODUCT(T90:AB90,'III Plan Rates'!$AG92:$AO92)/'III Plan Rates'!$AP92,0)</f>
        <v>0</v>
      </c>
      <c r="AE90" s="278">
        <f t="shared" si="11"/>
        <v>0</v>
      </c>
      <c r="AF90" s="278">
        <f t="shared" si="12"/>
        <v>0</v>
      </c>
      <c r="AG90" s="278">
        <f t="shared" si="13"/>
        <v>0</v>
      </c>
      <c r="AH90" s="278">
        <f t="shared" si="14"/>
        <v>0</v>
      </c>
      <c r="AI90" s="278">
        <f t="shared" si="15"/>
        <v>0</v>
      </c>
      <c r="AJ90" s="278">
        <f t="shared" si="16"/>
        <v>0</v>
      </c>
      <c r="AK90" s="278">
        <f t="shared" si="17"/>
        <v>0</v>
      </c>
      <c r="AL90" s="278">
        <f t="shared" si="18"/>
        <v>0</v>
      </c>
      <c r="AM90" s="278">
        <f t="shared" si="19"/>
        <v>0</v>
      </c>
      <c r="AN90" s="278">
        <f t="shared" si="20"/>
        <v>0</v>
      </c>
    </row>
    <row r="91" spans="1:40" x14ac:dyDescent="0.25">
      <c r="A91" s="8" t="s">
        <v>156</v>
      </c>
      <c r="B91" s="283">
        <f>'III Plan Rates'!B93</f>
        <v>0</v>
      </c>
      <c r="C91" s="281">
        <f>'III Plan Rates'!D93</f>
        <v>0</v>
      </c>
      <c r="D91" s="282">
        <f>'III Plan Rates'!E93</f>
        <v>0</v>
      </c>
      <c r="E91" s="283">
        <f>'III Plan Rates'!F93</f>
        <v>0</v>
      </c>
      <c r="F91" s="284">
        <f>'III Plan Rates'!G93</f>
        <v>0</v>
      </c>
      <c r="G91" s="284">
        <f>'III Plan Rates'!J93</f>
        <v>0</v>
      </c>
      <c r="H91" s="258"/>
      <c r="I91" s="17">
        <f>'III Plan Rates'!$Z93*'V Consumer Factors'!$M$12</f>
        <v>0</v>
      </c>
      <c r="J91" s="17">
        <f>'III Plan Rates'!$Z93*'V Consumer Factors'!$M$13</f>
        <v>0</v>
      </c>
      <c r="K91" s="17">
        <f>'III Plan Rates'!$Z93*'V Consumer Factors'!$M$14</f>
        <v>0</v>
      </c>
      <c r="L91" s="17">
        <f>'III Plan Rates'!$Z93*'V Consumer Factors'!$M$15</f>
        <v>0</v>
      </c>
      <c r="M91" s="17">
        <f>'III Plan Rates'!$Z93*'V Consumer Factors'!$M$16</f>
        <v>0</v>
      </c>
      <c r="N91" s="17">
        <f>'III Plan Rates'!$Z93*'V Consumer Factors'!$M$17</f>
        <v>0</v>
      </c>
      <c r="O91" s="17">
        <f>'III Plan Rates'!$Z93*'V Consumer Factors'!$M$18</f>
        <v>0</v>
      </c>
      <c r="P91" s="17">
        <f>'III Plan Rates'!$Z93*'V Consumer Factors'!$M$19</f>
        <v>0</v>
      </c>
      <c r="Q91" s="17">
        <f>'III Plan Rates'!$Z93*'V Consumer Factors'!$M$20</f>
        <v>0</v>
      </c>
      <c r="R91" s="17">
        <f>IF('III Plan Rates'!$AP93&gt;0,SUMPRODUCT(I91:Q91,'III Plan Rates'!$AG93:$AO93)/'III Plan Rates'!$AP93,0)</f>
        <v>0</v>
      </c>
      <c r="S91" s="230"/>
      <c r="T91" s="17" t="e">
        <f>'III Plan Rates'!$AA93*'V Consumer Factors'!$N$12</f>
        <v>#DIV/0!</v>
      </c>
      <c r="U91" s="17" t="e">
        <f>'III Plan Rates'!$AA93*'V Consumer Factors'!$N$13</f>
        <v>#DIV/0!</v>
      </c>
      <c r="V91" s="17" t="e">
        <f>'III Plan Rates'!$AA93*'V Consumer Factors'!$N$14</f>
        <v>#DIV/0!</v>
      </c>
      <c r="W91" s="17" t="e">
        <f>'III Plan Rates'!$AA93*'V Consumer Factors'!$N$15</f>
        <v>#DIV/0!</v>
      </c>
      <c r="X91" s="17" t="e">
        <f>'III Plan Rates'!$AA93*'V Consumer Factors'!$N$16</f>
        <v>#DIV/0!</v>
      </c>
      <c r="Y91" s="17" t="e">
        <f>'III Plan Rates'!$AA93*'V Consumer Factors'!$N$17</f>
        <v>#DIV/0!</v>
      </c>
      <c r="Z91" s="17" t="e">
        <f>'III Plan Rates'!$AA93*'V Consumer Factors'!$N$18</f>
        <v>#DIV/0!</v>
      </c>
      <c r="AA91" s="17" t="e">
        <f>'III Plan Rates'!$AA93*'V Consumer Factors'!$N$19</f>
        <v>#DIV/0!</v>
      </c>
      <c r="AB91" s="17" t="e">
        <f>'III Plan Rates'!$AA93*'V Consumer Factors'!$N$20</f>
        <v>#DIV/0!</v>
      </c>
      <c r="AC91" s="17">
        <f>IF('III Plan Rates'!$AP93&gt;0,SUMPRODUCT(T91:AB91,'III Plan Rates'!$AG93:$AO93)/'III Plan Rates'!$AP93,0)</f>
        <v>0</v>
      </c>
      <c r="AE91" s="278">
        <f t="shared" si="11"/>
        <v>0</v>
      </c>
      <c r="AF91" s="278">
        <f t="shared" si="12"/>
        <v>0</v>
      </c>
      <c r="AG91" s="278">
        <f t="shared" si="13"/>
        <v>0</v>
      </c>
      <c r="AH91" s="278">
        <f t="shared" si="14"/>
        <v>0</v>
      </c>
      <c r="AI91" s="278">
        <f t="shared" si="15"/>
        <v>0</v>
      </c>
      <c r="AJ91" s="278">
        <f t="shared" si="16"/>
        <v>0</v>
      </c>
      <c r="AK91" s="278">
        <f t="shared" si="17"/>
        <v>0</v>
      </c>
      <c r="AL91" s="278">
        <f t="shared" si="18"/>
        <v>0</v>
      </c>
      <c r="AM91" s="278">
        <f t="shared" si="19"/>
        <v>0</v>
      </c>
      <c r="AN91" s="278">
        <f t="shared" si="20"/>
        <v>0</v>
      </c>
    </row>
    <row r="92" spans="1:40" x14ac:dyDescent="0.25">
      <c r="A92" s="8" t="s">
        <v>157</v>
      </c>
      <c r="B92" s="283">
        <f>'III Plan Rates'!B94</f>
        <v>0</v>
      </c>
      <c r="C92" s="281">
        <f>'III Plan Rates'!D94</f>
        <v>0</v>
      </c>
      <c r="D92" s="282">
        <f>'III Plan Rates'!E94</f>
        <v>0</v>
      </c>
      <c r="E92" s="283">
        <f>'III Plan Rates'!F94</f>
        <v>0</v>
      </c>
      <c r="F92" s="284">
        <f>'III Plan Rates'!G94</f>
        <v>0</v>
      </c>
      <c r="G92" s="284">
        <f>'III Plan Rates'!J94</f>
        <v>0</v>
      </c>
      <c r="H92" s="258"/>
      <c r="I92" s="17">
        <f>'III Plan Rates'!$Z94*'V Consumer Factors'!$M$12</f>
        <v>0</v>
      </c>
      <c r="J92" s="17">
        <f>'III Plan Rates'!$Z94*'V Consumer Factors'!$M$13</f>
        <v>0</v>
      </c>
      <c r="K92" s="17">
        <f>'III Plan Rates'!$Z94*'V Consumer Factors'!$M$14</f>
        <v>0</v>
      </c>
      <c r="L92" s="17">
        <f>'III Plan Rates'!$Z94*'V Consumer Factors'!$M$15</f>
        <v>0</v>
      </c>
      <c r="M92" s="17">
        <f>'III Plan Rates'!$Z94*'V Consumer Factors'!$M$16</f>
        <v>0</v>
      </c>
      <c r="N92" s="17">
        <f>'III Plan Rates'!$Z94*'V Consumer Factors'!$M$17</f>
        <v>0</v>
      </c>
      <c r="O92" s="17">
        <f>'III Plan Rates'!$Z94*'V Consumer Factors'!$M$18</f>
        <v>0</v>
      </c>
      <c r="P92" s="17">
        <f>'III Plan Rates'!$Z94*'V Consumer Factors'!$M$19</f>
        <v>0</v>
      </c>
      <c r="Q92" s="17">
        <f>'III Plan Rates'!$Z94*'V Consumer Factors'!$M$20</f>
        <v>0</v>
      </c>
      <c r="R92" s="17">
        <f>IF('III Plan Rates'!$AP94&gt;0,SUMPRODUCT(I92:Q92,'III Plan Rates'!$AG94:$AO94)/'III Plan Rates'!$AP94,0)</f>
        <v>0</v>
      </c>
      <c r="S92" s="230"/>
      <c r="T92" s="17" t="e">
        <f>'III Plan Rates'!$AA94*'V Consumer Factors'!$N$12</f>
        <v>#DIV/0!</v>
      </c>
      <c r="U92" s="17" t="e">
        <f>'III Plan Rates'!$AA94*'V Consumer Factors'!$N$13</f>
        <v>#DIV/0!</v>
      </c>
      <c r="V92" s="17" t="e">
        <f>'III Plan Rates'!$AA94*'V Consumer Factors'!$N$14</f>
        <v>#DIV/0!</v>
      </c>
      <c r="W92" s="17" t="e">
        <f>'III Plan Rates'!$AA94*'V Consumer Factors'!$N$15</f>
        <v>#DIV/0!</v>
      </c>
      <c r="X92" s="17" t="e">
        <f>'III Plan Rates'!$AA94*'V Consumer Factors'!$N$16</f>
        <v>#DIV/0!</v>
      </c>
      <c r="Y92" s="17" t="e">
        <f>'III Plan Rates'!$AA94*'V Consumer Factors'!$N$17</f>
        <v>#DIV/0!</v>
      </c>
      <c r="Z92" s="17" t="e">
        <f>'III Plan Rates'!$AA94*'V Consumer Factors'!$N$18</f>
        <v>#DIV/0!</v>
      </c>
      <c r="AA92" s="17" t="e">
        <f>'III Plan Rates'!$AA94*'V Consumer Factors'!$N$19</f>
        <v>#DIV/0!</v>
      </c>
      <c r="AB92" s="17" t="e">
        <f>'III Plan Rates'!$AA94*'V Consumer Factors'!$N$20</f>
        <v>#DIV/0!</v>
      </c>
      <c r="AC92" s="17">
        <f>IF('III Plan Rates'!$AP94&gt;0,SUMPRODUCT(T92:AB92,'III Plan Rates'!$AG94:$AO94)/'III Plan Rates'!$AP94,0)</f>
        <v>0</v>
      </c>
      <c r="AE92" s="278">
        <f t="shared" si="11"/>
        <v>0</v>
      </c>
      <c r="AF92" s="278">
        <f t="shared" si="12"/>
        <v>0</v>
      </c>
      <c r="AG92" s="278">
        <f t="shared" si="13"/>
        <v>0</v>
      </c>
      <c r="AH92" s="278">
        <f t="shared" si="14"/>
        <v>0</v>
      </c>
      <c r="AI92" s="278">
        <f t="shared" si="15"/>
        <v>0</v>
      </c>
      <c r="AJ92" s="278">
        <f t="shared" si="16"/>
        <v>0</v>
      </c>
      <c r="AK92" s="278">
        <f t="shared" si="17"/>
        <v>0</v>
      </c>
      <c r="AL92" s="278">
        <f t="shared" si="18"/>
        <v>0</v>
      </c>
      <c r="AM92" s="278">
        <f t="shared" si="19"/>
        <v>0</v>
      </c>
      <c r="AN92" s="278">
        <f t="shared" si="20"/>
        <v>0</v>
      </c>
    </row>
    <row r="93" spans="1:40" x14ac:dyDescent="0.25">
      <c r="A93" s="8" t="s">
        <v>158</v>
      </c>
      <c r="B93" s="283">
        <f>'III Plan Rates'!B95</f>
        <v>0</v>
      </c>
      <c r="C93" s="281">
        <f>'III Plan Rates'!D95</f>
        <v>0</v>
      </c>
      <c r="D93" s="282">
        <f>'III Plan Rates'!E95</f>
        <v>0</v>
      </c>
      <c r="E93" s="283">
        <f>'III Plan Rates'!F95</f>
        <v>0</v>
      </c>
      <c r="F93" s="284">
        <f>'III Plan Rates'!G95</f>
        <v>0</v>
      </c>
      <c r="G93" s="284">
        <f>'III Plan Rates'!J95</f>
        <v>0</v>
      </c>
      <c r="H93" s="258"/>
      <c r="I93" s="17">
        <f>'III Plan Rates'!$Z95*'V Consumer Factors'!$M$12</f>
        <v>0</v>
      </c>
      <c r="J93" s="17">
        <f>'III Plan Rates'!$Z95*'V Consumer Factors'!$M$13</f>
        <v>0</v>
      </c>
      <c r="K93" s="17">
        <f>'III Plan Rates'!$Z95*'V Consumer Factors'!$M$14</f>
        <v>0</v>
      </c>
      <c r="L93" s="17">
        <f>'III Plan Rates'!$Z95*'V Consumer Factors'!$M$15</f>
        <v>0</v>
      </c>
      <c r="M93" s="17">
        <f>'III Plan Rates'!$Z95*'V Consumer Factors'!$M$16</f>
        <v>0</v>
      </c>
      <c r="N93" s="17">
        <f>'III Plan Rates'!$Z95*'V Consumer Factors'!$M$17</f>
        <v>0</v>
      </c>
      <c r="O93" s="17">
        <f>'III Plan Rates'!$Z95*'V Consumer Factors'!$M$18</f>
        <v>0</v>
      </c>
      <c r="P93" s="17">
        <f>'III Plan Rates'!$Z95*'V Consumer Factors'!$M$19</f>
        <v>0</v>
      </c>
      <c r="Q93" s="17">
        <f>'III Plan Rates'!$Z95*'V Consumer Factors'!$M$20</f>
        <v>0</v>
      </c>
      <c r="R93" s="17">
        <f>IF('III Plan Rates'!$AP95&gt;0,SUMPRODUCT(I93:Q93,'III Plan Rates'!$AG95:$AO95)/'III Plan Rates'!$AP95,0)</f>
        <v>0</v>
      </c>
      <c r="S93" s="230"/>
      <c r="T93" s="17" t="e">
        <f>'III Plan Rates'!$AA95*'V Consumer Factors'!$N$12</f>
        <v>#DIV/0!</v>
      </c>
      <c r="U93" s="17" t="e">
        <f>'III Plan Rates'!$AA95*'V Consumer Factors'!$N$13</f>
        <v>#DIV/0!</v>
      </c>
      <c r="V93" s="17" t="e">
        <f>'III Plan Rates'!$AA95*'V Consumer Factors'!$N$14</f>
        <v>#DIV/0!</v>
      </c>
      <c r="W93" s="17" t="e">
        <f>'III Plan Rates'!$AA95*'V Consumer Factors'!$N$15</f>
        <v>#DIV/0!</v>
      </c>
      <c r="X93" s="17" t="e">
        <f>'III Plan Rates'!$AA95*'V Consumer Factors'!$N$16</f>
        <v>#DIV/0!</v>
      </c>
      <c r="Y93" s="17" t="e">
        <f>'III Plan Rates'!$AA95*'V Consumer Factors'!$N$17</f>
        <v>#DIV/0!</v>
      </c>
      <c r="Z93" s="17" t="e">
        <f>'III Plan Rates'!$AA95*'V Consumer Factors'!$N$18</f>
        <v>#DIV/0!</v>
      </c>
      <c r="AA93" s="17" t="e">
        <f>'III Plan Rates'!$AA95*'V Consumer Factors'!$N$19</f>
        <v>#DIV/0!</v>
      </c>
      <c r="AB93" s="17" t="e">
        <f>'III Plan Rates'!$AA95*'V Consumer Factors'!$N$20</f>
        <v>#DIV/0!</v>
      </c>
      <c r="AC93" s="17">
        <f>IF('III Plan Rates'!$AP95&gt;0,SUMPRODUCT(T93:AB93,'III Plan Rates'!$AG95:$AO95)/'III Plan Rates'!$AP95,0)</f>
        <v>0</v>
      </c>
      <c r="AE93" s="278">
        <f t="shared" si="11"/>
        <v>0</v>
      </c>
      <c r="AF93" s="278">
        <f t="shared" si="12"/>
        <v>0</v>
      </c>
      <c r="AG93" s="278">
        <f t="shared" si="13"/>
        <v>0</v>
      </c>
      <c r="AH93" s="278">
        <f t="shared" si="14"/>
        <v>0</v>
      </c>
      <c r="AI93" s="278">
        <f t="shared" si="15"/>
        <v>0</v>
      </c>
      <c r="AJ93" s="278">
        <f t="shared" si="16"/>
        <v>0</v>
      </c>
      <c r="AK93" s="278">
        <f t="shared" si="17"/>
        <v>0</v>
      </c>
      <c r="AL93" s="278">
        <f t="shared" si="18"/>
        <v>0</v>
      </c>
      <c r="AM93" s="278">
        <f t="shared" si="19"/>
        <v>0</v>
      </c>
      <c r="AN93" s="278">
        <f t="shared" si="20"/>
        <v>0</v>
      </c>
    </row>
    <row r="94" spans="1:40" x14ac:dyDescent="0.25">
      <c r="A94" s="8" t="s">
        <v>159</v>
      </c>
      <c r="B94" s="283">
        <f>'III Plan Rates'!B96</f>
        <v>0</v>
      </c>
      <c r="C94" s="281">
        <f>'III Plan Rates'!D96</f>
        <v>0</v>
      </c>
      <c r="D94" s="282">
        <f>'III Plan Rates'!E96</f>
        <v>0</v>
      </c>
      <c r="E94" s="283">
        <f>'III Plan Rates'!F96</f>
        <v>0</v>
      </c>
      <c r="F94" s="284">
        <f>'III Plan Rates'!G96</f>
        <v>0</v>
      </c>
      <c r="G94" s="284">
        <f>'III Plan Rates'!J96</f>
        <v>0</v>
      </c>
      <c r="H94" s="258"/>
      <c r="I94" s="17">
        <f>'III Plan Rates'!$Z96*'V Consumer Factors'!$M$12</f>
        <v>0</v>
      </c>
      <c r="J94" s="17">
        <f>'III Plan Rates'!$Z96*'V Consumer Factors'!$M$13</f>
        <v>0</v>
      </c>
      <c r="K94" s="17">
        <f>'III Plan Rates'!$Z96*'V Consumer Factors'!$M$14</f>
        <v>0</v>
      </c>
      <c r="L94" s="17">
        <f>'III Plan Rates'!$Z96*'V Consumer Factors'!$M$15</f>
        <v>0</v>
      </c>
      <c r="M94" s="17">
        <f>'III Plan Rates'!$Z96*'V Consumer Factors'!$M$16</f>
        <v>0</v>
      </c>
      <c r="N94" s="17">
        <f>'III Plan Rates'!$Z96*'V Consumer Factors'!$M$17</f>
        <v>0</v>
      </c>
      <c r="O94" s="17">
        <f>'III Plan Rates'!$Z96*'V Consumer Factors'!$M$18</f>
        <v>0</v>
      </c>
      <c r="P94" s="17">
        <f>'III Plan Rates'!$Z96*'V Consumer Factors'!$M$19</f>
        <v>0</v>
      </c>
      <c r="Q94" s="17">
        <f>'III Plan Rates'!$Z96*'V Consumer Factors'!$M$20</f>
        <v>0</v>
      </c>
      <c r="R94" s="17">
        <f>IF('III Plan Rates'!$AP96&gt;0,SUMPRODUCT(I94:Q94,'III Plan Rates'!$AG96:$AO96)/'III Plan Rates'!$AP96,0)</f>
        <v>0</v>
      </c>
      <c r="S94" s="230"/>
      <c r="T94" s="17" t="e">
        <f>'III Plan Rates'!$AA96*'V Consumer Factors'!$N$12</f>
        <v>#DIV/0!</v>
      </c>
      <c r="U94" s="17" t="e">
        <f>'III Plan Rates'!$AA96*'V Consumer Factors'!$N$13</f>
        <v>#DIV/0!</v>
      </c>
      <c r="V94" s="17" t="e">
        <f>'III Plan Rates'!$AA96*'V Consumer Factors'!$N$14</f>
        <v>#DIV/0!</v>
      </c>
      <c r="W94" s="17" t="e">
        <f>'III Plan Rates'!$AA96*'V Consumer Factors'!$N$15</f>
        <v>#DIV/0!</v>
      </c>
      <c r="X94" s="17" t="e">
        <f>'III Plan Rates'!$AA96*'V Consumer Factors'!$N$16</f>
        <v>#DIV/0!</v>
      </c>
      <c r="Y94" s="17" t="e">
        <f>'III Plan Rates'!$AA96*'V Consumer Factors'!$N$17</f>
        <v>#DIV/0!</v>
      </c>
      <c r="Z94" s="17" t="e">
        <f>'III Plan Rates'!$AA96*'V Consumer Factors'!$N$18</f>
        <v>#DIV/0!</v>
      </c>
      <c r="AA94" s="17" t="e">
        <f>'III Plan Rates'!$AA96*'V Consumer Factors'!$N$19</f>
        <v>#DIV/0!</v>
      </c>
      <c r="AB94" s="17" t="e">
        <f>'III Plan Rates'!$AA96*'V Consumer Factors'!$N$20</f>
        <v>#DIV/0!</v>
      </c>
      <c r="AC94" s="17">
        <f>IF('III Plan Rates'!$AP96&gt;0,SUMPRODUCT(T94:AB94,'III Plan Rates'!$AG96:$AO96)/'III Plan Rates'!$AP96,0)</f>
        <v>0</v>
      </c>
      <c r="AE94" s="278">
        <f t="shared" si="11"/>
        <v>0</v>
      </c>
      <c r="AF94" s="278">
        <f t="shared" si="12"/>
        <v>0</v>
      </c>
      <c r="AG94" s="278">
        <f t="shared" si="13"/>
        <v>0</v>
      </c>
      <c r="AH94" s="278">
        <f t="shared" si="14"/>
        <v>0</v>
      </c>
      <c r="AI94" s="278">
        <f t="shared" si="15"/>
        <v>0</v>
      </c>
      <c r="AJ94" s="278">
        <f t="shared" si="16"/>
        <v>0</v>
      </c>
      <c r="AK94" s="278">
        <f t="shared" si="17"/>
        <v>0</v>
      </c>
      <c r="AL94" s="278">
        <f t="shared" si="18"/>
        <v>0</v>
      </c>
      <c r="AM94" s="278">
        <f t="shared" si="19"/>
        <v>0</v>
      </c>
      <c r="AN94" s="278">
        <f t="shared" si="20"/>
        <v>0</v>
      </c>
    </row>
    <row r="95" spans="1:40" x14ac:dyDescent="0.25">
      <c r="A95" s="8" t="s">
        <v>160</v>
      </c>
      <c r="B95" s="283">
        <f>'III Plan Rates'!B97</f>
        <v>0</v>
      </c>
      <c r="C95" s="281">
        <f>'III Plan Rates'!D97</f>
        <v>0</v>
      </c>
      <c r="D95" s="282">
        <f>'III Plan Rates'!E97</f>
        <v>0</v>
      </c>
      <c r="E95" s="283">
        <f>'III Plan Rates'!F97</f>
        <v>0</v>
      </c>
      <c r="F95" s="284">
        <f>'III Plan Rates'!G97</f>
        <v>0</v>
      </c>
      <c r="G95" s="284">
        <f>'III Plan Rates'!J97</f>
        <v>0</v>
      </c>
      <c r="H95" s="258"/>
      <c r="I95" s="17">
        <f>'III Plan Rates'!$Z97*'V Consumer Factors'!$M$12</f>
        <v>0</v>
      </c>
      <c r="J95" s="17">
        <f>'III Plan Rates'!$Z97*'V Consumer Factors'!$M$13</f>
        <v>0</v>
      </c>
      <c r="K95" s="17">
        <f>'III Plan Rates'!$Z97*'V Consumer Factors'!$M$14</f>
        <v>0</v>
      </c>
      <c r="L95" s="17">
        <f>'III Plan Rates'!$Z97*'V Consumer Factors'!$M$15</f>
        <v>0</v>
      </c>
      <c r="M95" s="17">
        <f>'III Plan Rates'!$Z97*'V Consumer Factors'!$M$16</f>
        <v>0</v>
      </c>
      <c r="N95" s="17">
        <f>'III Plan Rates'!$Z97*'V Consumer Factors'!$M$17</f>
        <v>0</v>
      </c>
      <c r="O95" s="17">
        <f>'III Plan Rates'!$Z97*'V Consumer Factors'!$M$18</f>
        <v>0</v>
      </c>
      <c r="P95" s="17">
        <f>'III Plan Rates'!$Z97*'V Consumer Factors'!$M$19</f>
        <v>0</v>
      </c>
      <c r="Q95" s="17">
        <f>'III Plan Rates'!$Z97*'V Consumer Factors'!$M$20</f>
        <v>0</v>
      </c>
      <c r="R95" s="17">
        <f>IF('III Plan Rates'!$AP97&gt;0,SUMPRODUCT(I95:Q95,'III Plan Rates'!$AG97:$AO97)/'III Plan Rates'!$AP97,0)</f>
        <v>0</v>
      </c>
      <c r="S95" s="230"/>
      <c r="T95" s="17" t="e">
        <f>'III Plan Rates'!$AA97*'V Consumer Factors'!$N$12</f>
        <v>#DIV/0!</v>
      </c>
      <c r="U95" s="17" t="e">
        <f>'III Plan Rates'!$AA97*'V Consumer Factors'!$N$13</f>
        <v>#DIV/0!</v>
      </c>
      <c r="V95" s="17" t="e">
        <f>'III Plan Rates'!$AA97*'V Consumer Factors'!$N$14</f>
        <v>#DIV/0!</v>
      </c>
      <c r="W95" s="17" t="e">
        <f>'III Plan Rates'!$AA97*'V Consumer Factors'!$N$15</f>
        <v>#DIV/0!</v>
      </c>
      <c r="X95" s="17" t="e">
        <f>'III Plan Rates'!$AA97*'V Consumer Factors'!$N$16</f>
        <v>#DIV/0!</v>
      </c>
      <c r="Y95" s="17" t="e">
        <f>'III Plan Rates'!$AA97*'V Consumer Factors'!$N$17</f>
        <v>#DIV/0!</v>
      </c>
      <c r="Z95" s="17" t="e">
        <f>'III Plan Rates'!$AA97*'V Consumer Factors'!$N$18</f>
        <v>#DIV/0!</v>
      </c>
      <c r="AA95" s="17" t="e">
        <f>'III Plan Rates'!$AA97*'V Consumer Factors'!$N$19</f>
        <v>#DIV/0!</v>
      </c>
      <c r="AB95" s="17" t="e">
        <f>'III Plan Rates'!$AA97*'V Consumer Factors'!$N$20</f>
        <v>#DIV/0!</v>
      </c>
      <c r="AC95" s="17">
        <f>IF('III Plan Rates'!$AP97&gt;0,SUMPRODUCT(T95:AB95,'III Plan Rates'!$AG97:$AO97)/'III Plan Rates'!$AP97,0)</f>
        <v>0</v>
      </c>
      <c r="AE95" s="278">
        <f t="shared" si="11"/>
        <v>0</v>
      </c>
      <c r="AF95" s="278">
        <f t="shared" si="12"/>
        <v>0</v>
      </c>
      <c r="AG95" s="278">
        <f t="shared" si="13"/>
        <v>0</v>
      </c>
      <c r="AH95" s="278">
        <f t="shared" si="14"/>
        <v>0</v>
      </c>
      <c r="AI95" s="278">
        <f t="shared" si="15"/>
        <v>0</v>
      </c>
      <c r="AJ95" s="278">
        <f t="shared" si="16"/>
        <v>0</v>
      </c>
      <c r="AK95" s="278">
        <f t="shared" si="17"/>
        <v>0</v>
      </c>
      <c r="AL95" s="278">
        <f t="shared" si="18"/>
        <v>0</v>
      </c>
      <c r="AM95" s="278">
        <f t="shared" si="19"/>
        <v>0</v>
      </c>
      <c r="AN95" s="278">
        <f t="shared" si="20"/>
        <v>0</v>
      </c>
    </row>
    <row r="96" spans="1:40" x14ac:dyDescent="0.25">
      <c r="A96" s="8" t="s">
        <v>161</v>
      </c>
      <c r="B96" s="283">
        <f>'III Plan Rates'!B98</f>
        <v>0</v>
      </c>
      <c r="C96" s="281">
        <f>'III Plan Rates'!D98</f>
        <v>0</v>
      </c>
      <c r="D96" s="282">
        <f>'III Plan Rates'!E98</f>
        <v>0</v>
      </c>
      <c r="E96" s="283">
        <f>'III Plan Rates'!F98</f>
        <v>0</v>
      </c>
      <c r="F96" s="284">
        <f>'III Plan Rates'!G98</f>
        <v>0</v>
      </c>
      <c r="G96" s="284">
        <f>'III Plan Rates'!J98</f>
        <v>0</v>
      </c>
      <c r="H96" s="258"/>
      <c r="I96" s="17">
        <f>'III Plan Rates'!$Z98*'V Consumer Factors'!$M$12</f>
        <v>0</v>
      </c>
      <c r="J96" s="17">
        <f>'III Plan Rates'!$Z98*'V Consumer Factors'!$M$13</f>
        <v>0</v>
      </c>
      <c r="K96" s="17">
        <f>'III Plan Rates'!$Z98*'V Consumer Factors'!$M$14</f>
        <v>0</v>
      </c>
      <c r="L96" s="17">
        <f>'III Plan Rates'!$Z98*'V Consumer Factors'!$M$15</f>
        <v>0</v>
      </c>
      <c r="M96" s="17">
        <f>'III Plan Rates'!$Z98*'V Consumer Factors'!$M$16</f>
        <v>0</v>
      </c>
      <c r="N96" s="17">
        <f>'III Plan Rates'!$Z98*'V Consumer Factors'!$M$17</f>
        <v>0</v>
      </c>
      <c r="O96" s="17">
        <f>'III Plan Rates'!$Z98*'V Consumer Factors'!$M$18</f>
        <v>0</v>
      </c>
      <c r="P96" s="17">
        <f>'III Plan Rates'!$Z98*'V Consumer Factors'!$M$19</f>
        <v>0</v>
      </c>
      <c r="Q96" s="17">
        <f>'III Plan Rates'!$Z98*'V Consumer Factors'!$M$20</f>
        <v>0</v>
      </c>
      <c r="R96" s="17">
        <f>IF('III Plan Rates'!$AP98&gt;0,SUMPRODUCT(I96:Q96,'III Plan Rates'!$AG98:$AO98)/'III Plan Rates'!$AP98,0)</f>
        <v>0</v>
      </c>
      <c r="S96" s="230"/>
      <c r="T96" s="17" t="e">
        <f>'III Plan Rates'!$AA98*'V Consumer Factors'!$N$12</f>
        <v>#DIV/0!</v>
      </c>
      <c r="U96" s="17" t="e">
        <f>'III Plan Rates'!$AA98*'V Consumer Factors'!$N$13</f>
        <v>#DIV/0!</v>
      </c>
      <c r="V96" s="17" t="e">
        <f>'III Plan Rates'!$AA98*'V Consumer Factors'!$N$14</f>
        <v>#DIV/0!</v>
      </c>
      <c r="W96" s="17" t="e">
        <f>'III Plan Rates'!$AA98*'V Consumer Factors'!$N$15</f>
        <v>#DIV/0!</v>
      </c>
      <c r="X96" s="17" t="e">
        <f>'III Plan Rates'!$AA98*'V Consumer Factors'!$N$16</f>
        <v>#DIV/0!</v>
      </c>
      <c r="Y96" s="17" t="e">
        <f>'III Plan Rates'!$AA98*'V Consumer Factors'!$N$17</f>
        <v>#DIV/0!</v>
      </c>
      <c r="Z96" s="17" t="e">
        <f>'III Plan Rates'!$AA98*'V Consumer Factors'!$N$18</f>
        <v>#DIV/0!</v>
      </c>
      <c r="AA96" s="17" t="e">
        <f>'III Plan Rates'!$AA98*'V Consumer Factors'!$N$19</f>
        <v>#DIV/0!</v>
      </c>
      <c r="AB96" s="17" t="e">
        <f>'III Plan Rates'!$AA98*'V Consumer Factors'!$N$20</f>
        <v>#DIV/0!</v>
      </c>
      <c r="AC96" s="17">
        <f>IF('III Plan Rates'!$AP98&gt;0,SUMPRODUCT(T96:AB96,'III Plan Rates'!$AG98:$AO98)/'III Plan Rates'!$AP98,0)</f>
        <v>0</v>
      </c>
      <c r="AE96" s="278">
        <f t="shared" si="11"/>
        <v>0</v>
      </c>
      <c r="AF96" s="278">
        <f t="shared" si="12"/>
        <v>0</v>
      </c>
      <c r="AG96" s="278">
        <f t="shared" si="13"/>
        <v>0</v>
      </c>
      <c r="AH96" s="278">
        <f t="shared" si="14"/>
        <v>0</v>
      </c>
      <c r="AI96" s="278">
        <f t="shared" si="15"/>
        <v>0</v>
      </c>
      <c r="AJ96" s="278">
        <f t="shared" si="16"/>
        <v>0</v>
      </c>
      <c r="AK96" s="278">
        <f t="shared" si="17"/>
        <v>0</v>
      </c>
      <c r="AL96" s="278">
        <f t="shared" si="18"/>
        <v>0</v>
      </c>
      <c r="AM96" s="278">
        <f t="shared" si="19"/>
        <v>0</v>
      </c>
      <c r="AN96" s="278">
        <f t="shared" si="20"/>
        <v>0</v>
      </c>
    </row>
    <row r="97" spans="1:40" x14ac:dyDescent="0.25">
      <c r="A97" s="8" t="s">
        <v>162</v>
      </c>
      <c r="B97" s="283">
        <f>'III Plan Rates'!B99</f>
        <v>0</v>
      </c>
      <c r="C97" s="281">
        <f>'III Plan Rates'!D99</f>
        <v>0</v>
      </c>
      <c r="D97" s="282">
        <f>'III Plan Rates'!E99</f>
        <v>0</v>
      </c>
      <c r="E97" s="283">
        <f>'III Plan Rates'!F99</f>
        <v>0</v>
      </c>
      <c r="F97" s="284">
        <f>'III Plan Rates'!G99</f>
        <v>0</v>
      </c>
      <c r="G97" s="284">
        <f>'III Plan Rates'!J99</f>
        <v>0</v>
      </c>
      <c r="H97" s="258"/>
      <c r="I97" s="17">
        <f>'III Plan Rates'!$Z99*'V Consumer Factors'!$M$12</f>
        <v>0</v>
      </c>
      <c r="J97" s="17">
        <f>'III Plan Rates'!$Z99*'V Consumer Factors'!$M$13</f>
        <v>0</v>
      </c>
      <c r="K97" s="17">
        <f>'III Plan Rates'!$Z99*'V Consumer Factors'!$M$14</f>
        <v>0</v>
      </c>
      <c r="L97" s="17">
        <f>'III Plan Rates'!$Z99*'V Consumer Factors'!$M$15</f>
        <v>0</v>
      </c>
      <c r="M97" s="17">
        <f>'III Plan Rates'!$Z99*'V Consumer Factors'!$M$16</f>
        <v>0</v>
      </c>
      <c r="N97" s="17">
        <f>'III Plan Rates'!$Z99*'V Consumer Factors'!$M$17</f>
        <v>0</v>
      </c>
      <c r="O97" s="17">
        <f>'III Plan Rates'!$Z99*'V Consumer Factors'!$M$18</f>
        <v>0</v>
      </c>
      <c r="P97" s="17">
        <f>'III Plan Rates'!$Z99*'V Consumer Factors'!$M$19</f>
        <v>0</v>
      </c>
      <c r="Q97" s="17">
        <f>'III Plan Rates'!$Z99*'V Consumer Factors'!$M$20</f>
        <v>0</v>
      </c>
      <c r="R97" s="17">
        <f>IF('III Plan Rates'!$AP99&gt;0,SUMPRODUCT(I97:Q97,'III Plan Rates'!$AG99:$AO99)/'III Plan Rates'!$AP99,0)</f>
        <v>0</v>
      </c>
      <c r="S97" s="230"/>
      <c r="T97" s="17" t="e">
        <f>'III Plan Rates'!$AA99*'V Consumer Factors'!$N$12</f>
        <v>#DIV/0!</v>
      </c>
      <c r="U97" s="17" t="e">
        <f>'III Plan Rates'!$AA99*'V Consumer Factors'!$N$13</f>
        <v>#DIV/0!</v>
      </c>
      <c r="V97" s="17" t="e">
        <f>'III Plan Rates'!$AA99*'V Consumer Factors'!$N$14</f>
        <v>#DIV/0!</v>
      </c>
      <c r="W97" s="17" t="e">
        <f>'III Plan Rates'!$AA99*'V Consumer Factors'!$N$15</f>
        <v>#DIV/0!</v>
      </c>
      <c r="X97" s="17" t="e">
        <f>'III Plan Rates'!$AA99*'V Consumer Factors'!$N$16</f>
        <v>#DIV/0!</v>
      </c>
      <c r="Y97" s="17" t="e">
        <f>'III Plan Rates'!$AA99*'V Consumer Factors'!$N$17</f>
        <v>#DIV/0!</v>
      </c>
      <c r="Z97" s="17" t="e">
        <f>'III Plan Rates'!$AA99*'V Consumer Factors'!$N$18</f>
        <v>#DIV/0!</v>
      </c>
      <c r="AA97" s="17" t="e">
        <f>'III Plan Rates'!$AA99*'V Consumer Factors'!$N$19</f>
        <v>#DIV/0!</v>
      </c>
      <c r="AB97" s="17" t="e">
        <f>'III Plan Rates'!$AA99*'V Consumer Factors'!$N$20</f>
        <v>#DIV/0!</v>
      </c>
      <c r="AC97" s="17">
        <f>IF('III Plan Rates'!$AP99&gt;0,SUMPRODUCT(T97:AB97,'III Plan Rates'!$AG99:$AO99)/'III Plan Rates'!$AP99,0)</f>
        <v>0</v>
      </c>
      <c r="AE97" s="278">
        <f t="shared" si="11"/>
        <v>0</v>
      </c>
      <c r="AF97" s="278">
        <f t="shared" si="12"/>
        <v>0</v>
      </c>
      <c r="AG97" s="278">
        <f t="shared" si="13"/>
        <v>0</v>
      </c>
      <c r="AH97" s="278">
        <f t="shared" si="14"/>
        <v>0</v>
      </c>
      <c r="AI97" s="278">
        <f t="shared" si="15"/>
        <v>0</v>
      </c>
      <c r="AJ97" s="278">
        <f t="shared" si="16"/>
        <v>0</v>
      </c>
      <c r="AK97" s="278">
        <f t="shared" si="17"/>
        <v>0</v>
      </c>
      <c r="AL97" s="278">
        <f t="shared" si="18"/>
        <v>0</v>
      </c>
      <c r="AM97" s="278">
        <f t="shared" si="19"/>
        <v>0</v>
      </c>
      <c r="AN97" s="278">
        <f t="shared" si="20"/>
        <v>0</v>
      </c>
    </row>
    <row r="98" spans="1:40" x14ac:dyDescent="0.25">
      <c r="A98" s="8" t="s">
        <v>163</v>
      </c>
      <c r="B98" s="283">
        <f>'III Plan Rates'!B100</f>
        <v>0</v>
      </c>
      <c r="C98" s="281">
        <f>'III Plan Rates'!D100</f>
        <v>0</v>
      </c>
      <c r="D98" s="282">
        <f>'III Plan Rates'!E100</f>
        <v>0</v>
      </c>
      <c r="E98" s="283">
        <f>'III Plan Rates'!F100</f>
        <v>0</v>
      </c>
      <c r="F98" s="284">
        <f>'III Plan Rates'!G100</f>
        <v>0</v>
      </c>
      <c r="G98" s="284">
        <f>'III Plan Rates'!J100</f>
        <v>0</v>
      </c>
      <c r="H98" s="258"/>
      <c r="I98" s="17">
        <f>'III Plan Rates'!$Z100*'V Consumer Factors'!$M$12</f>
        <v>0</v>
      </c>
      <c r="J98" s="17">
        <f>'III Plan Rates'!$Z100*'V Consumer Factors'!$M$13</f>
        <v>0</v>
      </c>
      <c r="K98" s="17">
        <f>'III Plan Rates'!$Z100*'V Consumer Factors'!$M$14</f>
        <v>0</v>
      </c>
      <c r="L98" s="17">
        <f>'III Plan Rates'!$Z100*'V Consumer Factors'!$M$15</f>
        <v>0</v>
      </c>
      <c r="M98" s="17">
        <f>'III Plan Rates'!$Z100*'V Consumer Factors'!$M$16</f>
        <v>0</v>
      </c>
      <c r="N98" s="17">
        <f>'III Plan Rates'!$Z100*'V Consumer Factors'!$M$17</f>
        <v>0</v>
      </c>
      <c r="O98" s="17">
        <f>'III Plan Rates'!$Z100*'V Consumer Factors'!$M$18</f>
        <v>0</v>
      </c>
      <c r="P98" s="17">
        <f>'III Plan Rates'!$Z100*'V Consumer Factors'!$M$19</f>
        <v>0</v>
      </c>
      <c r="Q98" s="17">
        <f>'III Plan Rates'!$Z100*'V Consumer Factors'!$M$20</f>
        <v>0</v>
      </c>
      <c r="R98" s="17">
        <f>IF('III Plan Rates'!$AP100&gt;0,SUMPRODUCT(I98:Q98,'III Plan Rates'!$AG100:$AO100)/'III Plan Rates'!$AP100,0)</f>
        <v>0</v>
      </c>
      <c r="S98" s="230"/>
      <c r="T98" s="17" t="e">
        <f>'III Plan Rates'!$AA100*'V Consumer Factors'!$N$12</f>
        <v>#DIV/0!</v>
      </c>
      <c r="U98" s="17" t="e">
        <f>'III Plan Rates'!$AA100*'V Consumer Factors'!$N$13</f>
        <v>#DIV/0!</v>
      </c>
      <c r="V98" s="17" t="e">
        <f>'III Plan Rates'!$AA100*'V Consumer Factors'!$N$14</f>
        <v>#DIV/0!</v>
      </c>
      <c r="W98" s="17" t="e">
        <f>'III Plan Rates'!$AA100*'V Consumer Factors'!$N$15</f>
        <v>#DIV/0!</v>
      </c>
      <c r="X98" s="17" t="e">
        <f>'III Plan Rates'!$AA100*'V Consumer Factors'!$N$16</f>
        <v>#DIV/0!</v>
      </c>
      <c r="Y98" s="17" t="e">
        <f>'III Plan Rates'!$AA100*'V Consumer Factors'!$N$17</f>
        <v>#DIV/0!</v>
      </c>
      <c r="Z98" s="17" t="e">
        <f>'III Plan Rates'!$AA100*'V Consumer Factors'!$N$18</f>
        <v>#DIV/0!</v>
      </c>
      <c r="AA98" s="17" t="e">
        <f>'III Plan Rates'!$AA100*'V Consumer Factors'!$N$19</f>
        <v>#DIV/0!</v>
      </c>
      <c r="AB98" s="17" t="e">
        <f>'III Plan Rates'!$AA100*'V Consumer Factors'!$N$20</f>
        <v>#DIV/0!</v>
      </c>
      <c r="AC98" s="17">
        <f>IF('III Plan Rates'!$AP100&gt;0,SUMPRODUCT(T98:AB98,'III Plan Rates'!$AG100:$AO100)/'III Plan Rates'!$AP100,0)</f>
        <v>0</v>
      </c>
      <c r="AE98" s="278">
        <f t="shared" si="11"/>
        <v>0</v>
      </c>
      <c r="AF98" s="278">
        <f t="shared" si="12"/>
        <v>0</v>
      </c>
      <c r="AG98" s="278">
        <f t="shared" si="13"/>
        <v>0</v>
      </c>
      <c r="AH98" s="278">
        <f t="shared" si="14"/>
        <v>0</v>
      </c>
      <c r="AI98" s="278">
        <f t="shared" si="15"/>
        <v>0</v>
      </c>
      <c r="AJ98" s="278">
        <f t="shared" si="16"/>
        <v>0</v>
      </c>
      <c r="AK98" s="278">
        <f t="shared" si="17"/>
        <v>0</v>
      </c>
      <c r="AL98" s="278">
        <f t="shared" si="18"/>
        <v>0</v>
      </c>
      <c r="AM98" s="278">
        <f t="shared" si="19"/>
        <v>0</v>
      </c>
      <c r="AN98" s="278">
        <f t="shared" si="20"/>
        <v>0</v>
      </c>
    </row>
    <row r="99" spans="1:40" x14ac:dyDescent="0.25">
      <c r="A99" s="8" t="s">
        <v>164</v>
      </c>
      <c r="B99" s="283">
        <f>'III Plan Rates'!B101</f>
        <v>0</v>
      </c>
      <c r="C99" s="281">
        <f>'III Plan Rates'!D101</f>
        <v>0</v>
      </c>
      <c r="D99" s="282">
        <f>'III Plan Rates'!E101</f>
        <v>0</v>
      </c>
      <c r="E99" s="283">
        <f>'III Plan Rates'!F101</f>
        <v>0</v>
      </c>
      <c r="F99" s="284">
        <f>'III Plan Rates'!G101</f>
        <v>0</v>
      </c>
      <c r="G99" s="284">
        <f>'III Plan Rates'!J101</f>
        <v>0</v>
      </c>
      <c r="H99" s="258"/>
      <c r="I99" s="17">
        <f>'III Plan Rates'!$Z101*'V Consumer Factors'!$M$12</f>
        <v>0</v>
      </c>
      <c r="J99" s="17">
        <f>'III Plan Rates'!$Z101*'V Consumer Factors'!$M$13</f>
        <v>0</v>
      </c>
      <c r="K99" s="17">
        <f>'III Plan Rates'!$Z101*'V Consumer Factors'!$M$14</f>
        <v>0</v>
      </c>
      <c r="L99" s="17">
        <f>'III Plan Rates'!$Z101*'V Consumer Factors'!$M$15</f>
        <v>0</v>
      </c>
      <c r="M99" s="17">
        <f>'III Plan Rates'!$Z101*'V Consumer Factors'!$M$16</f>
        <v>0</v>
      </c>
      <c r="N99" s="17">
        <f>'III Plan Rates'!$Z101*'V Consumer Factors'!$M$17</f>
        <v>0</v>
      </c>
      <c r="O99" s="17">
        <f>'III Plan Rates'!$Z101*'V Consumer Factors'!$M$18</f>
        <v>0</v>
      </c>
      <c r="P99" s="17">
        <f>'III Plan Rates'!$Z101*'V Consumer Factors'!$M$19</f>
        <v>0</v>
      </c>
      <c r="Q99" s="17">
        <f>'III Plan Rates'!$Z101*'V Consumer Factors'!$M$20</f>
        <v>0</v>
      </c>
      <c r="R99" s="17">
        <f>IF('III Plan Rates'!$AP101&gt;0,SUMPRODUCT(I99:Q99,'III Plan Rates'!$AG101:$AO101)/'III Plan Rates'!$AP101,0)</f>
        <v>0</v>
      </c>
      <c r="S99" s="230"/>
      <c r="T99" s="17" t="e">
        <f>'III Plan Rates'!$AA101*'V Consumer Factors'!$N$12</f>
        <v>#DIV/0!</v>
      </c>
      <c r="U99" s="17" t="e">
        <f>'III Plan Rates'!$AA101*'V Consumer Factors'!$N$13</f>
        <v>#DIV/0!</v>
      </c>
      <c r="V99" s="17" t="e">
        <f>'III Plan Rates'!$AA101*'V Consumer Factors'!$N$14</f>
        <v>#DIV/0!</v>
      </c>
      <c r="W99" s="17" t="e">
        <f>'III Plan Rates'!$AA101*'V Consumer Factors'!$N$15</f>
        <v>#DIV/0!</v>
      </c>
      <c r="X99" s="17" t="e">
        <f>'III Plan Rates'!$AA101*'V Consumer Factors'!$N$16</f>
        <v>#DIV/0!</v>
      </c>
      <c r="Y99" s="17" t="e">
        <f>'III Plan Rates'!$AA101*'V Consumer Factors'!$N$17</f>
        <v>#DIV/0!</v>
      </c>
      <c r="Z99" s="17" t="e">
        <f>'III Plan Rates'!$AA101*'V Consumer Factors'!$N$18</f>
        <v>#DIV/0!</v>
      </c>
      <c r="AA99" s="17" t="e">
        <f>'III Plan Rates'!$AA101*'V Consumer Factors'!$N$19</f>
        <v>#DIV/0!</v>
      </c>
      <c r="AB99" s="17" t="e">
        <f>'III Plan Rates'!$AA101*'V Consumer Factors'!$N$20</f>
        <v>#DIV/0!</v>
      </c>
      <c r="AC99" s="17">
        <f>IF('III Plan Rates'!$AP101&gt;0,SUMPRODUCT(T99:AB99,'III Plan Rates'!$AG101:$AO101)/'III Plan Rates'!$AP101,0)</f>
        <v>0</v>
      </c>
      <c r="AE99" s="278">
        <f t="shared" si="11"/>
        <v>0</v>
      </c>
      <c r="AF99" s="278">
        <f t="shared" si="12"/>
        <v>0</v>
      </c>
      <c r="AG99" s="278">
        <f t="shared" si="13"/>
        <v>0</v>
      </c>
      <c r="AH99" s="278">
        <f t="shared" si="14"/>
        <v>0</v>
      </c>
      <c r="AI99" s="278">
        <f t="shared" si="15"/>
        <v>0</v>
      </c>
      <c r="AJ99" s="278">
        <f t="shared" si="16"/>
        <v>0</v>
      </c>
      <c r="AK99" s="278">
        <f t="shared" si="17"/>
        <v>0</v>
      </c>
      <c r="AL99" s="278">
        <f t="shared" si="18"/>
        <v>0</v>
      </c>
      <c r="AM99" s="278">
        <f t="shared" si="19"/>
        <v>0</v>
      </c>
      <c r="AN99" s="278">
        <f t="shared" si="20"/>
        <v>0</v>
      </c>
    </row>
    <row r="100" spans="1:40" x14ac:dyDescent="0.25">
      <c r="A100" s="8" t="s">
        <v>165</v>
      </c>
      <c r="B100" s="283">
        <f>'III Plan Rates'!B102</f>
        <v>0</v>
      </c>
      <c r="C100" s="281">
        <f>'III Plan Rates'!D102</f>
        <v>0</v>
      </c>
      <c r="D100" s="282">
        <f>'III Plan Rates'!E102</f>
        <v>0</v>
      </c>
      <c r="E100" s="283">
        <f>'III Plan Rates'!F102</f>
        <v>0</v>
      </c>
      <c r="F100" s="284">
        <f>'III Plan Rates'!G102</f>
        <v>0</v>
      </c>
      <c r="G100" s="284">
        <f>'III Plan Rates'!J102</f>
        <v>0</v>
      </c>
      <c r="H100" s="258"/>
      <c r="I100" s="17">
        <f>'III Plan Rates'!$Z102*'V Consumer Factors'!$M$12</f>
        <v>0</v>
      </c>
      <c r="J100" s="17">
        <f>'III Plan Rates'!$Z102*'V Consumer Factors'!$M$13</f>
        <v>0</v>
      </c>
      <c r="K100" s="17">
        <f>'III Plan Rates'!$Z102*'V Consumer Factors'!$M$14</f>
        <v>0</v>
      </c>
      <c r="L100" s="17">
        <f>'III Plan Rates'!$Z102*'V Consumer Factors'!$M$15</f>
        <v>0</v>
      </c>
      <c r="M100" s="17">
        <f>'III Plan Rates'!$Z102*'V Consumer Factors'!$M$16</f>
        <v>0</v>
      </c>
      <c r="N100" s="17">
        <f>'III Plan Rates'!$Z102*'V Consumer Factors'!$M$17</f>
        <v>0</v>
      </c>
      <c r="O100" s="17">
        <f>'III Plan Rates'!$Z102*'V Consumer Factors'!$M$18</f>
        <v>0</v>
      </c>
      <c r="P100" s="17">
        <f>'III Plan Rates'!$Z102*'V Consumer Factors'!$M$19</f>
        <v>0</v>
      </c>
      <c r="Q100" s="17">
        <f>'III Plan Rates'!$Z102*'V Consumer Factors'!$M$20</f>
        <v>0</v>
      </c>
      <c r="R100" s="17">
        <f>IF('III Plan Rates'!$AP102&gt;0,SUMPRODUCT(I100:Q100,'III Plan Rates'!$AG102:$AO102)/'III Plan Rates'!$AP102,0)</f>
        <v>0</v>
      </c>
      <c r="S100" s="230"/>
      <c r="T100" s="17" t="e">
        <f>'III Plan Rates'!$AA102*'V Consumer Factors'!$N$12</f>
        <v>#DIV/0!</v>
      </c>
      <c r="U100" s="17" t="e">
        <f>'III Plan Rates'!$AA102*'V Consumer Factors'!$N$13</f>
        <v>#DIV/0!</v>
      </c>
      <c r="V100" s="17" t="e">
        <f>'III Plan Rates'!$AA102*'V Consumer Factors'!$N$14</f>
        <v>#DIV/0!</v>
      </c>
      <c r="W100" s="17" t="e">
        <f>'III Plan Rates'!$AA102*'V Consumer Factors'!$N$15</f>
        <v>#DIV/0!</v>
      </c>
      <c r="X100" s="17" t="e">
        <f>'III Plan Rates'!$AA102*'V Consumer Factors'!$N$16</f>
        <v>#DIV/0!</v>
      </c>
      <c r="Y100" s="17" t="e">
        <f>'III Plan Rates'!$AA102*'V Consumer Factors'!$N$17</f>
        <v>#DIV/0!</v>
      </c>
      <c r="Z100" s="17" t="e">
        <f>'III Plan Rates'!$AA102*'V Consumer Factors'!$N$18</f>
        <v>#DIV/0!</v>
      </c>
      <c r="AA100" s="17" t="e">
        <f>'III Plan Rates'!$AA102*'V Consumer Factors'!$N$19</f>
        <v>#DIV/0!</v>
      </c>
      <c r="AB100" s="17" t="e">
        <f>'III Plan Rates'!$AA102*'V Consumer Factors'!$N$20</f>
        <v>#DIV/0!</v>
      </c>
      <c r="AC100" s="17">
        <f>IF('III Plan Rates'!$AP102&gt;0,SUMPRODUCT(T100:AB100,'III Plan Rates'!$AG102:$AO102)/'III Plan Rates'!$AP102,0)</f>
        <v>0</v>
      </c>
      <c r="AE100" s="278">
        <f t="shared" si="11"/>
        <v>0</v>
      </c>
      <c r="AF100" s="278">
        <f t="shared" si="12"/>
        <v>0</v>
      </c>
      <c r="AG100" s="278">
        <f t="shared" si="13"/>
        <v>0</v>
      </c>
      <c r="AH100" s="278">
        <f t="shared" si="14"/>
        <v>0</v>
      </c>
      <c r="AI100" s="278">
        <f t="shared" si="15"/>
        <v>0</v>
      </c>
      <c r="AJ100" s="278">
        <f t="shared" si="16"/>
        <v>0</v>
      </c>
      <c r="AK100" s="278">
        <f t="shared" si="17"/>
        <v>0</v>
      </c>
      <c r="AL100" s="278">
        <f t="shared" si="18"/>
        <v>0</v>
      </c>
      <c r="AM100" s="278">
        <f t="shared" si="19"/>
        <v>0</v>
      </c>
      <c r="AN100" s="278">
        <f t="shared" si="20"/>
        <v>0</v>
      </c>
    </row>
    <row r="101" spans="1:40" x14ac:dyDescent="0.25">
      <c r="A101" s="8" t="s">
        <v>166</v>
      </c>
      <c r="B101" s="283">
        <f>'III Plan Rates'!B103</f>
        <v>0</v>
      </c>
      <c r="C101" s="281">
        <f>'III Plan Rates'!D103</f>
        <v>0</v>
      </c>
      <c r="D101" s="282">
        <f>'III Plan Rates'!E103</f>
        <v>0</v>
      </c>
      <c r="E101" s="283">
        <f>'III Plan Rates'!F103</f>
        <v>0</v>
      </c>
      <c r="F101" s="284">
        <f>'III Plan Rates'!G103</f>
        <v>0</v>
      </c>
      <c r="G101" s="284">
        <f>'III Plan Rates'!J103</f>
        <v>0</v>
      </c>
      <c r="H101" s="258"/>
      <c r="I101" s="17">
        <f>'III Plan Rates'!$Z103*'V Consumer Factors'!$M$12</f>
        <v>0</v>
      </c>
      <c r="J101" s="17">
        <f>'III Plan Rates'!$Z103*'V Consumer Factors'!$M$13</f>
        <v>0</v>
      </c>
      <c r="K101" s="17">
        <f>'III Plan Rates'!$Z103*'V Consumer Factors'!$M$14</f>
        <v>0</v>
      </c>
      <c r="L101" s="17">
        <f>'III Plan Rates'!$Z103*'V Consumer Factors'!$M$15</f>
        <v>0</v>
      </c>
      <c r="M101" s="17">
        <f>'III Plan Rates'!$Z103*'V Consumer Factors'!$M$16</f>
        <v>0</v>
      </c>
      <c r="N101" s="17">
        <f>'III Plan Rates'!$Z103*'V Consumer Factors'!$M$17</f>
        <v>0</v>
      </c>
      <c r="O101" s="17">
        <f>'III Plan Rates'!$Z103*'V Consumer Factors'!$M$18</f>
        <v>0</v>
      </c>
      <c r="P101" s="17">
        <f>'III Plan Rates'!$Z103*'V Consumer Factors'!$M$19</f>
        <v>0</v>
      </c>
      <c r="Q101" s="17">
        <f>'III Plan Rates'!$Z103*'V Consumer Factors'!$M$20</f>
        <v>0</v>
      </c>
      <c r="R101" s="17">
        <f>IF('III Plan Rates'!$AP103&gt;0,SUMPRODUCT(I101:Q101,'III Plan Rates'!$AG103:$AO103)/'III Plan Rates'!$AP103,0)</f>
        <v>0</v>
      </c>
      <c r="S101" s="230"/>
      <c r="T101" s="17" t="e">
        <f>'III Plan Rates'!$AA103*'V Consumer Factors'!$N$12</f>
        <v>#DIV/0!</v>
      </c>
      <c r="U101" s="17" t="e">
        <f>'III Plan Rates'!$AA103*'V Consumer Factors'!$N$13</f>
        <v>#DIV/0!</v>
      </c>
      <c r="V101" s="17" t="e">
        <f>'III Plan Rates'!$AA103*'V Consumer Factors'!$N$14</f>
        <v>#DIV/0!</v>
      </c>
      <c r="W101" s="17" t="e">
        <f>'III Plan Rates'!$AA103*'V Consumer Factors'!$N$15</f>
        <v>#DIV/0!</v>
      </c>
      <c r="X101" s="17" t="e">
        <f>'III Plan Rates'!$AA103*'V Consumer Factors'!$N$16</f>
        <v>#DIV/0!</v>
      </c>
      <c r="Y101" s="17" t="e">
        <f>'III Plan Rates'!$AA103*'V Consumer Factors'!$N$17</f>
        <v>#DIV/0!</v>
      </c>
      <c r="Z101" s="17" t="e">
        <f>'III Plan Rates'!$AA103*'V Consumer Factors'!$N$18</f>
        <v>#DIV/0!</v>
      </c>
      <c r="AA101" s="17" t="e">
        <f>'III Plan Rates'!$AA103*'V Consumer Factors'!$N$19</f>
        <v>#DIV/0!</v>
      </c>
      <c r="AB101" s="17" t="e">
        <f>'III Plan Rates'!$AA103*'V Consumer Factors'!$N$20</f>
        <v>#DIV/0!</v>
      </c>
      <c r="AC101" s="17">
        <f>IF('III Plan Rates'!$AP103&gt;0,SUMPRODUCT(T101:AB101,'III Plan Rates'!$AG103:$AO103)/'III Plan Rates'!$AP103,0)</f>
        <v>0</v>
      </c>
      <c r="AE101" s="278">
        <f t="shared" si="11"/>
        <v>0</v>
      </c>
      <c r="AF101" s="278">
        <f t="shared" si="12"/>
        <v>0</v>
      </c>
      <c r="AG101" s="278">
        <f t="shared" si="13"/>
        <v>0</v>
      </c>
      <c r="AH101" s="278">
        <f t="shared" si="14"/>
        <v>0</v>
      </c>
      <c r="AI101" s="278">
        <f t="shared" si="15"/>
        <v>0</v>
      </c>
      <c r="AJ101" s="278">
        <f t="shared" si="16"/>
        <v>0</v>
      </c>
      <c r="AK101" s="278">
        <f t="shared" si="17"/>
        <v>0</v>
      </c>
      <c r="AL101" s="278">
        <f t="shared" si="18"/>
        <v>0</v>
      </c>
      <c r="AM101" s="278">
        <f t="shared" si="19"/>
        <v>0</v>
      </c>
      <c r="AN101" s="278">
        <f t="shared" si="20"/>
        <v>0</v>
      </c>
    </row>
    <row r="102" spans="1:40" x14ac:dyDescent="0.25">
      <c r="A102" s="8" t="s">
        <v>167</v>
      </c>
      <c r="B102" s="283">
        <f>'III Plan Rates'!B104</f>
        <v>0</v>
      </c>
      <c r="C102" s="281">
        <f>'III Plan Rates'!D104</f>
        <v>0</v>
      </c>
      <c r="D102" s="282">
        <f>'III Plan Rates'!E104</f>
        <v>0</v>
      </c>
      <c r="E102" s="283">
        <f>'III Plan Rates'!F104</f>
        <v>0</v>
      </c>
      <c r="F102" s="284">
        <f>'III Plan Rates'!G104</f>
        <v>0</v>
      </c>
      <c r="G102" s="284">
        <f>'III Plan Rates'!J104</f>
        <v>0</v>
      </c>
      <c r="H102" s="258"/>
      <c r="I102" s="17">
        <f>'III Plan Rates'!$Z104*'V Consumer Factors'!$M$12</f>
        <v>0</v>
      </c>
      <c r="J102" s="17">
        <f>'III Plan Rates'!$Z104*'V Consumer Factors'!$M$13</f>
        <v>0</v>
      </c>
      <c r="K102" s="17">
        <f>'III Plan Rates'!$Z104*'V Consumer Factors'!$M$14</f>
        <v>0</v>
      </c>
      <c r="L102" s="17">
        <f>'III Plan Rates'!$Z104*'V Consumer Factors'!$M$15</f>
        <v>0</v>
      </c>
      <c r="M102" s="17">
        <f>'III Plan Rates'!$Z104*'V Consumer Factors'!$M$16</f>
        <v>0</v>
      </c>
      <c r="N102" s="17">
        <f>'III Plan Rates'!$Z104*'V Consumer Factors'!$M$17</f>
        <v>0</v>
      </c>
      <c r="O102" s="17">
        <f>'III Plan Rates'!$Z104*'V Consumer Factors'!$M$18</f>
        <v>0</v>
      </c>
      <c r="P102" s="17">
        <f>'III Plan Rates'!$Z104*'V Consumer Factors'!$M$19</f>
        <v>0</v>
      </c>
      <c r="Q102" s="17">
        <f>'III Plan Rates'!$Z104*'V Consumer Factors'!$M$20</f>
        <v>0</v>
      </c>
      <c r="R102" s="17">
        <f>IF('III Plan Rates'!$AP104&gt;0,SUMPRODUCT(I102:Q102,'III Plan Rates'!$AG104:$AO104)/'III Plan Rates'!$AP104,0)</f>
        <v>0</v>
      </c>
      <c r="S102" s="230"/>
      <c r="T102" s="17" t="e">
        <f>'III Plan Rates'!$AA104*'V Consumer Factors'!$N$12</f>
        <v>#DIV/0!</v>
      </c>
      <c r="U102" s="17" t="e">
        <f>'III Plan Rates'!$AA104*'V Consumer Factors'!$N$13</f>
        <v>#DIV/0!</v>
      </c>
      <c r="V102" s="17" t="e">
        <f>'III Plan Rates'!$AA104*'V Consumer Factors'!$N$14</f>
        <v>#DIV/0!</v>
      </c>
      <c r="W102" s="17" t="e">
        <f>'III Plan Rates'!$AA104*'V Consumer Factors'!$N$15</f>
        <v>#DIV/0!</v>
      </c>
      <c r="X102" s="17" t="e">
        <f>'III Plan Rates'!$AA104*'V Consumer Factors'!$N$16</f>
        <v>#DIV/0!</v>
      </c>
      <c r="Y102" s="17" t="e">
        <f>'III Plan Rates'!$AA104*'V Consumer Factors'!$N$17</f>
        <v>#DIV/0!</v>
      </c>
      <c r="Z102" s="17" t="e">
        <f>'III Plan Rates'!$AA104*'V Consumer Factors'!$N$18</f>
        <v>#DIV/0!</v>
      </c>
      <c r="AA102" s="17" t="e">
        <f>'III Plan Rates'!$AA104*'V Consumer Factors'!$N$19</f>
        <v>#DIV/0!</v>
      </c>
      <c r="AB102" s="17" t="e">
        <f>'III Plan Rates'!$AA104*'V Consumer Factors'!$N$20</f>
        <v>#DIV/0!</v>
      </c>
      <c r="AC102" s="17">
        <f>IF('III Plan Rates'!$AP104&gt;0,SUMPRODUCT(T102:AB102,'III Plan Rates'!$AG104:$AO104)/'III Plan Rates'!$AP104,0)</f>
        <v>0</v>
      </c>
      <c r="AE102" s="278">
        <f t="shared" si="11"/>
        <v>0</v>
      </c>
      <c r="AF102" s="278">
        <f t="shared" si="12"/>
        <v>0</v>
      </c>
      <c r="AG102" s="278">
        <f t="shared" si="13"/>
        <v>0</v>
      </c>
      <c r="AH102" s="278">
        <f t="shared" si="14"/>
        <v>0</v>
      </c>
      <c r="AI102" s="278">
        <f t="shared" si="15"/>
        <v>0</v>
      </c>
      <c r="AJ102" s="278">
        <f t="shared" si="16"/>
        <v>0</v>
      </c>
      <c r="AK102" s="278">
        <f t="shared" si="17"/>
        <v>0</v>
      </c>
      <c r="AL102" s="278">
        <f t="shared" si="18"/>
        <v>0</v>
      </c>
      <c r="AM102" s="278">
        <f t="shared" si="19"/>
        <v>0</v>
      </c>
      <c r="AN102" s="278">
        <f t="shared" si="20"/>
        <v>0</v>
      </c>
    </row>
    <row r="103" spans="1:40" x14ac:dyDescent="0.25">
      <c r="A103" s="8" t="s">
        <v>168</v>
      </c>
      <c r="B103" s="283">
        <f>'III Plan Rates'!B105</f>
        <v>0</v>
      </c>
      <c r="C103" s="281">
        <f>'III Plan Rates'!D105</f>
        <v>0</v>
      </c>
      <c r="D103" s="282">
        <f>'III Plan Rates'!E105</f>
        <v>0</v>
      </c>
      <c r="E103" s="283">
        <f>'III Plan Rates'!F105</f>
        <v>0</v>
      </c>
      <c r="F103" s="284">
        <f>'III Plan Rates'!G105</f>
        <v>0</v>
      </c>
      <c r="G103" s="284">
        <f>'III Plan Rates'!J105</f>
        <v>0</v>
      </c>
      <c r="H103" s="258"/>
      <c r="I103" s="17">
        <f>'III Plan Rates'!$Z105*'V Consumer Factors'!$M$12</f>
        <v>0</v>
      </c>
      <c r="J103" s="17">
        <f>'III Plan Rates'!$Z105*'V Consumer Factors'!$M$13</f>
        <v>0</v>
      </c>
      <c r="K103" s="17">
        <f>'III Plan Rates'!$Z105*'V Consumer Factors'!$M$14</f>
        <v>0</v>
      </c>
      <c r="L103" s="17">
        <f>'III Plan Rates'!$Z105*'V Consumer Factors'!$M$15</f>
        <v>0</v>
      </c>
      <c r="M103" s="17">
        <f>'III Plan Rates'!$Z105*'V Consumer Factors'!$M$16</f>
        <v>0</v>
      </c>
      <c r="N103" s="17">
        <f>'III Plan Rates'!$Z105*'V Consumer Factors'!$M$17</f>
        <v>0</v>
      </c>
      <c r="O103" s="17">
        <f>'III Plan Rates'!$Z105*'V Consumer Factors'!$M$18</f>
        <v>0</v>
      </c>
      <c r="P103" s="17">
        <f>'III Plan Rates'!$Z105*'V Consumer Factors'!$M$19</f>
        <v>0</v>
      </c>
      <c r="Q103" s="17">
        <f>'III Plan Rates'!$Z105*'V Consumer Factors'!$M$20</f>
        <v>0</v>
      </c>
      <c r="R103" s="17">
        <f>IF('III Plan Rates'!$AP105&gt;0,SUMPRODUCT(I103:Q103,'III Plan Rates'!$AG105:$AO105)/'III Plan Rates'!$AP105,0)</f>
        <v>0</v>
      </c>
      <c r="S103" s="230"/>
      <c r="T103" s="17" t="e">
        <f>'III Plan Rates'!$AA105*'V Consumer Factors'!$N$12</f>
        <v>#DIV/0!</v>
      </c>
      <c r="U103" s="17" t="e">
        <f>'III Plan Rates'!$AA105*'V Consumer Factors'!$N$13</f>
        <v>#DIV/0!</v>
      </c>
      <c r="V103" s="17" t="e">
        <f>'III Plan Rates'!$AA105*'V Consumer Factors'!$N$14</f>
        <v>#DIV/0!</v>
      </c>
      <c r="W103" s="17" t="e">
        <f>'III Plan Rates'!$AA105*'V Consumer Factors'!$N$15</f>
        <v>#DIV/0!</v>
      </c>
      <c r="X103" s="17" t="e">
        <f>'III Plan Rates'!$AA105*'V Consumer Factors'!$N$16</f>
        <v>#DIV/0!</v>
      </c>
      <c r="Y103" s="17" t="e">
        <f>'III Plan Rates'!$AA105*'V Consumer Factors'!$N$17</f>
        <v>#DIV/0!</v>
      </c>
      <c r="Z103" s="17" t="e">
        <f>'III Plan Rates'!$AA105*'V Consumer Factors'!$N$18</f>
        <v>#DIV/0!</v>
      </c>
      <c r="AA103" s="17" t="e">
        <f>'III Plan Rates'!$AA105*'V Consumer Factors'!$N$19</f>
        <v>#DIV/0!</v>
      </c>
      <c r="AB103" s="17" t="e">
        <f>'III Plan Rates'!$AA105*'V Consumer Factors'!$N$20</f>
        <v>#DIV/0!</v>
      </c>
      <c r="AC103" s="17">
        <f>IF('III Plan Rates'!$AP105&gt;0,SUMPRODUCT(T103:AB103,'III Plan Rates'!$AG105:$AO105)/'III Plan Rates'!$AP105,0)</f>
        <v>0</v>
      </c>
      <c r="AE103" s="278">
        <f t="shared" si="11"/>
        <v>0</v>
      </c>
      <c r="AF103" s="278">
        <f t="shared" si="12"/>
        <v>0</v>
      </c>
      <c r="AG103" s="278">
        <f t="shared" si="13"/>
        <v>0</v>
      </c>
      <c r="AH103" s="278">
        <f t="shared" si="14"/>
        <v>0</v>
      </c>
      <c r="AI103" s="278">
        <f t="shared" si="15"/>
        <v>0</v>
      </c>
      <c r="AJ103" s="278">
        <f t="shared" si="16"/>
        <v>0</v>
      </c>
      <c r="AK103" s="278">
        <f t="shared" si="17"/>
        <v>0</v>
      </c>
      <c r="AL103" s="278">
        <f t="shared" si="18"/>
        <v>0</v>
      </c>
      <c r="AM103" s="278">
        <f t="shared" si="19"/>
        <v>0</v>
      </c>
      <c r="AN103" s="278">
        <f t="shared" si="20"/>
        <v>0</v>
      </c>
    </row>
    <row r="104" spans="1:40" x14ac:dyDescent="0.25">
      <c r="A104" s="8" t="s">
        <v>169</v>
      </c>
      <c r="B104" s="283">
        <f>'III Plan Rates'!B106</f>
        <v>0</v>
      </c>
      <c r="C104" s="281">
        <f>'III Plan Rates'!D106</f>
        <v>0</v>
      </c>
      <c r="D104" s="282">
        <f>'III Plan Rates'!E106</f>
        <v>0</v>
      </c>
      <c r="E104" s="283">
        <f>'III Plan Rates'!F106</f>
        <v>0</v>
      </c>
      <c r="F104" s="284">
        <f>'III Plan Rates'!G106</f>
        <v>0</v>
      </c>
      <c r="G104" s="284">
        <f>'III Plan Rates'!J106</f>
        <v>0</v>
      </c>
      <c r="H104" s="258"/>
      <c r="I104" s="17">
        <f>'III Plan Rates'!$Z106*'V Consumer Factors'!$M$12</f>
        <v>0</v>
      </c>
      <c r="J104" s="17">
        <f>'III Plan Rates'!$Z106*'V Consumer Factors'!$M$13</f>
        <v>0</v>
      </c>
      <c r="K104" s="17">
        <f>'III Plan Rates'!$Z106*'V Consumer Factors'!$M$14</f>
        <v>0</v>
      </c>
      <c r="L104" s="17">
        <f>'III Plan Rates'!$Z106*'V Consumer Factors'!$M$15</f>
        <v>0</v>
      </c>
      <c r="M104" s="17">
        <f>'III Plan Rates'!$Z106*'V Consumer Factors'!$M$16</f>
        <v>0</v>
      </c>
      <c r="N104" s="17">
        <f>'III Plan Rates'!$Z106*'V Consumer Factors'!$M$17</f>
        <v>0</v>
      </c>
      <c r="O104" s="17">
        <f>'III Plan Rates'!$Z106*'V Consumer Factors'!$M$18</f>
        <v>0</v>
      </c>
      <c r="P104" s="17">
        <f>'III Plan Rates'!$Z106*'V Consumer Factors'!$M$19</f>
        <v>0</v>
      </c>
      <c r="Q104" s="17">
        <f>'III Plan Rates'!$Z106*'V Consumer Factors'!$M$20</f>
        <v>0</v>
      </c>
      <c r="R104" s="17">
        <f>IF('III Plan Rates'!$AP106&gt;0,SUMPRODUCT(I104:Q104,'III Plan Rates'!$AG106:$AO106)/'III Plan Rates'!$AP106,0)</f>
        <v>0</v>
      </c>
      <c r="S104" s="230"/>
      <c r="T104" s="17" t="e">
        <f>'III Plan Rates'!$AA106*'V Consumer Factors'!$N$12</f>
        <v>#DIV/0!</v>
      </c>
      <c r="U104" s="17" t="e">
        <f>'III Plan Rates'!$AA106*'V Consumer Factors'!$N$13</f>
        <v>#DIV/0!</v>
      </c>
      <c r="V104" s="17" t="e">
        <f>'III Plan Rates'!$AA106*'V Consumer Factors'!$N$14</f>
        <v>#DIV/0!</v>
      </c>
      <c r="W104" s="17" t="e">
        <f>'III Plan Rates'!$AA106*'V Consumer Factors'!$N$15</f>
        <v>#DIV/0!</v>
      </c>
      <c r="X104" s="17" t="e">
        <f>'III Plan Rates'!$AA106*'V Consumer Factors'!$N$16</f>
        <v>#DIV/0!</v>
      </c>
      <c r="Y104" s="17" t="e">
        <f>'III Plan Rates'!$AA106*'V Consumer Factors'!$N$17</f>
        <v>#DIV/0!</v>
      </c>
      <c r="Z104" s="17" t="e">
        <f>'III Plan Rates'!$AA106*'V Consumer Factors'!$N$18</f>
        <v>#DIV/0!</v>
      </c>
      <c r="AA104" s="17" t="e">
        <f>'III Plan Rates'!$AA106*'V Consumer Factors'!$N$19</f>
        <v>#DIV/0!</v>
      </c>
      <c r="AB104" s="17" t="e">
        <f>'III Plan Rates'!$AA106*'V Consumer Factors'!$N$20</f>
        <v>#DIV/0!</v>
      </c>
      <c r="AC104" s="17">
        <f>IF('III Plan Rates'!$AP106&gt;0,SUMPRODUCT(T104:AB104,'III Plan Rates'!$AG106:$AO106)/'III Plan Rates'!$AP106,0)</f>
        <v>0</v>
      </c>
      <c r="AE104" s="278">
        <f t="shared" si="11"/>
        <v>0</v>
      </c>
      <c r="AF104" s="278">
        <f t="shared" si="12"/>
        <v>0</v>
      </c>
      <c r="AG104" s="278">
        <f t="shared" si="13"/>
        <v>0</v>
      </c>
      <c r="AH104" s="278">
        <f t="shared" si="14"/>
        <v>0</v>
      </c>
      <c r="AI104" s="278">
        <f t="shared" si="15"/>
        <v>0</v>
      </c>
      <c r="AJ104" s="278">
        <f t="shared" si="16"/>
        <v>0</v>
      </c>
      <c r="AK104" s="278">
        <f t="shared" si="17"/>
        <v>0</v>
      </c>
      <c r="AL104" s="278">
        <f t="shared" si="18"/>
        <v>0</v>
      </c>
      <c r="AM104" s="278">
        <f t="shared" si="19"/>
        <v>0</v>
      </c>
      <c r="AN104" s="278">
        <f t="shared" si="20"/>
        <v>0</v>
      </c>
    </row>
    <row r="105" spans="1:40" x14ac:dyDescent="0.25">
      <c r="A105" s="8" t="s">
        <v>170</v>
      </c>
      <c r="B105" s="283">
        <f>'III Plan Rates'!B107</f>
        <v>0</v>
      </c>
      <c r="C105" s="281">
        <f>'III Plan Rates'!D107</f>
        <v>0</v>
      </c>
      <c r="D105" s="282">
        <f>'III Plan Rates'!E107</f>
        <v>0</v>
      </c>
      <c r="E105" s="283">
        <f>'III Plan Rates'!F107</f>
        <v>0</v>
      </c>
      <c r="F105" s="284">
        <f>'III Plan Rates'!G107</f>
        <v>0</v>
      </c>
      <c r="G105" s="284">
        <f>'III Plan Rates'!J107</f>
        <v>0</v>
      </c>
      <c r="H105" s="258"/>
      <c r="I105" s="17">
        <f>'III Plan Rates'!$Z107*'V Consumer Factors'!$M$12</f>
        <v>0</v>
      </c>
      <c r="J105" s="17">
        <f>'III Plan Rates'!$Z107*'V Consumer Factors'!$M$13</f>
        <v>0</v>
      </c>
      <c r="K105" s="17">
        <f>'III Plan Rates'!$Z107*'V Consumer Factors'!$M$14</f>
        <v>0</v>
      </c>
      <c r="L105" s="17">
        <f>'III Plan Rates'!$Z107*'V Consumer Factors'!$M$15</f>
        <v>0</v>
      </c>
      <c r="M105" s="17">
        <f>'III Plan Rates'!$Z107*'V Consumer Factors'!$M$16</f>
        <v>0</v>
      </c>
      <c r="N105" s="17">
        <f>'III Plan Rates'!$Z107*'V Consumer Factors'!$M$17</f>
        <v>0</v>
      </c>
      <c r="O105" s="17">
        <f>'III Plan Rates'!$Z107*'V Consumer Factors'!$M$18</f>
        <v>0</v>
      </c>
      <c r="P105" s="17">
        <f>'III Plan Rates'!$Z107*'V Consumer Factors'!$M$19</f>
        <v>0</v>
      </c>
      <c r="Q105" s="17">
        <f>'III Plan Rates'!$Z107*'V Consumer Factors'!$M$20</f>
        <v>0</v>
      </c>
      <c r="R105" s="17">
        <f>IF('III Plan Rates'!$AP107&gt;0,SUMPRODUCT(I105:Q105,'III Plan Rates'!$AG107:$AO107)/'III Plan Rates'!$AP107,0)</f>
        <v>0</v>
      </c>
      <c r="S105" s="230"/>
      <c r="T105" s="17" t="e">
        <f>'III Plan Rates'!$AA107*'V Consumer Factors'!$N$12</f>
        <v>#DIV/0!</v>
      </c>
      <c r="U105" s="17" t="e">
        <f>'III Plan Rates'!$AA107*'V Consumer Factors'!$N$13</f>
        <v>#DIV/0!</v>
      </c>
      <c r="V105" s="17" t="e">
        <f>'III Plan Rates'!$AA107*'V Consumer Factors'!$N$14</f>
        <v>#DIV/0!</v>
      </c>
      <c r="W105" s="17" t="e">
        <f>'III Plan Rates'!$AA107*'V Consumer Factors'!$N$15</f>
        <v>#DIV/0!</v>
      </c>
      <c r="X105" s="17" t="e">
        <f>'III Plan Rates'!$AA107*'V Consumer Factors'!$N$16</f>
        <v>#DIV/0!</v>
      </c>
      <c r="Y105" s="17" t="e">
        <f>'III Plan Rates'!$AA107*'V Consumer Factors'!$N$17</f>
        <v>#DIV/0!</v>
      </c>
      <c r="Z105" s="17" t="e">
        <f>'III Plan Rates'!$AA107*'V Consumer Factors'!$N$18</f>
        <v>#DIV/0!</v>
      </c>
      <c r="AA105" s="17" t="e">
        <f>'III Plan Rates'!$AA107*'V Consumer Factors'!$N$19</f>
        <v>#DIV/0!</v>
      </c>
      <c r="AB105" s="17" t="e">
        <f>'III Plan Rates'!$AA107*'V Consumer Factors'!$N$20</f>
        <v>#DIV/0!</v>
      </c>
      <c r="AC105" s="17">
        <f>IF('III Plan Rates'!$AP107&gt;0,SUMPRODUCT(T105:AB105,'III Plan Rates'!$AG107:$AO107)/'III Plan Rates'!$AP107,0)</f>
        <v>0</v>
      </c>
      <c r="AE105" s="278">
        <f t="shared" si="11"/>
        <v>0</v>
      </c>
      <c r="AF105" s="278">
        <f t="shared" si="12"/>
        <v>0</v>
      </c>
      <c r="AG105" s="278">
        <f t="shared" si="13"/>
        <v>0</v>
      </c>
      <c r="AH105" s="278">
        <f t="shared" si="14"/>
        <v>0</v>
      </c>
      <c r="AI105" s="278">
        <f t="shared" si="15"/>
        <v>0</v>
      </c>
      <c r="AJ105" s="278">
        <f t="shared" si="16"/>
        <v>0</v>
      </c>
      <c r="AK105" s="278">
        <f t="shared" si="17"/>
        <v>0</v>
      </c>
      <c r="AL105" s="278">
        <f t="shared" si="18"/>
        <v>0</v>
      </c>
      <c r="AM105" s="278">
        <f t="shared" si="19"/>
        <v>0</v>
      </c>
      <c r="AN105" s="278">
        <f t="shared" si="20"/>
        <v>0</v>
      </c>
    </row>
    <row r="106" spans="1:40" x14ac:dyDescent="0.25">
      <c r="A106" s="8" t="s">
        <v>171</v>
      </c>
      <c r="B106" s="283">
        <f>'III Plan Rates'!B108</f>
        <v>0</v>
      </c>
      <c r="C106" s="281">
        <f>'III Plan Rates'!D108</f>
        <v>0</v>
      </c>
      <c r="D106" s="282">
        <f>'III Plan Rates'!E108</f>
        <v>0</v>
      </c>
      <c r="E106" s="283">
        <f>'III Plan Rates'!F108</f>
        <v>0</v>
      </c>
      <c r="F106" s="284">
        <f>'III Plan Rates'!G108</f>
        <v>0</v>
      </c>
      <c r="G106" s="284">
        <f>'III Plan Rates'!J108</f>
        <v>0</v>
      </c>
      <c r="H106" s="258"/>
      <c r="I106" s="17">
        <f>'III Plan Rates'!$Z108*'V Consumer Factors'!$M$12</f>
        <v>0</v>
      </c>
      <c r="J106" s="17">
        <f>'III Plan Rates'!$Z108*'V Consumer Factors'!$M$13</f>
        <v>0</v>
      </c>
      <c r="K106" s="17">
        <f>'III Plan Rates'!$Z108*'V Consumer Factors'!$M$14</f>
        <v>0</v>
      </c>
      <c r="L106" s="17">
        <f>'III Plan Rates'!$Z108*'V Consumer Factors'!$M$15</f>
        <v>0</v>
      </c>
      <c r="M106" s="17">
        <f>'III Plan Rates'!$Z108*'V Consumer Factors'!$M$16</f>
        <v>0</v>
      </c>
      <c r="N106" s="17">
        <f>'III Plan Rates'!$Z108*'V Consumer Factors'!$M$17</f>
        <v>0</v>
      </c>
      <c r="O106" s="17">
        <f>'III Plan Rates'!$Z108*'V Consumer Factors'!$M$18</f>
        <v>0</v>
      </c>
      <c r="P106" s="17">
        <f>'III Plan Rates'!$Z108*'V Consumer Factors'!$M$19</f>
        <v>0</v>
      </c>
      <c r="Q106" s="17">
        <f>'III Plan Rates'!$Z108*'V Consumer Factors'!$M$20</f>
        <v>0</v>
      </c>
      <c r="R106" s="17">
        <f>IF('III Plan Rates'!$AP108&gt;0,SUMPRODUCT(I106:Q106,'III Plan Rates'!$AG108:$AO108)/'III Plan Rates'!$AP108,0)</f>
        <v>0</v>
      </c>
      <c r="S106" s="230"/>
      <c r="T106" s="17" t="e">
        <f>'III Plan Rates'!$AA108*'V Consumer Factors'!$N$12</f>
        <v>#DIV/0!</v>
      </c>
      <c r="U106" s="17" t="e">
        <f>'III Plan Rates'!$AA108*'V Consumer Factors'!$N$13</f>
        <v>#DIV/0!</v>
      </c>
      <c r="V106" s="17" t="e">
        <f>'III Plan Rates'!$AA108*'V Consumer Factors'!$N$14</f>
        <v>#DIV/0!</v>
      </c>
      <c r="W106" s="17" t="e">
        <f>'III Plan Rates'!$AA108*'V Consumer Factors'!$N$15</f>
        <v>#DIV/0!</v>
      </c>
      <c r="X106" s="17" t="e">
        <f>'III Plan Rates'!$AA108*'V Consumer Factors'!$N$16</f>
        <v>#DIV/0!</v>
      </c>
      <c r="Y106" s="17" t="e">
        <f>'III Plan Rates'!$AA108*'V Consumer Factors'!$N$17</f>
        <v>#DIV/0!</v>
      </c>
      <c r="Z106" s="17" t="e">
        <f>'III Plan Rates'!$AA108*'V Consumer Factors'!$N$18</f>
        <v>#DIV/0!</v>
      </c>
      <c r="AA106" s="17" t="e">
        <f>'III Plan Rates'!$AA108*'V Consumer Factors'!$N$19</f>
        <v>#DIV/0!</v>
      </c>
      <c r="AB106" s="17" t="e">
        <f>'III Plan Rates'!$AA108*'V Consumer Factors'!$N$20</f>
        <v>#DIV/0!</v>
      </c>
      <c r="AC106" s="17">
        <f>IF('III Plan Rates'!$AP108&gt;0,SUMPRODUCT(T106:AB106,'III Plan Rates'!$AG108:$AO108)/'III Plan Rates'!$AP108,0)</f>
        <v>0</v>
      </c>
      <c r="AE106" s="278">
        <f t="shared" si="11"/>
        <v>0</v>
      </c>
      <c r="AF106" s="278">
        <f t="shared" si="12"/>
        <v>0</v>
      </c>
      <c r="AG106" s="278">
        <f t="shared" si="13"/>
        <v>0</v>
      </c>
      <c r="AH106" s="278">
        <f t="shared" si="14"/>
        <v>0</v>
      </c>
      <c r="AI106" s="278">
        <f t="shared" si="15"/>
        <v>0</v>
      </c>
      <c r="AJ106" s="278">
        <f t="shared" si="16"/>
        <v>0</v>
      </c>
      <c r="AK106" s="278">
        <f t="shared" si="17"/>
        <v>0</v>
      </c>
      <c r="AL106" s="278">
        <f t="shared" si="18"/>
        <v>0</v>
      </c>
      <c r="AM106" s="278">
        <f t="shared" si="19"/>
        <v>0</v>
      </c>
      <c r="AN106" s="278">
        <f t="shared" si="20"/>
        <v>0</v>
      </c>
    </row>
    <row r="107" spans="1:40" x14ac:dyDescent="0.25">
      <c r="A107" s="8" t="s">
        <v>172</v>
      </c>
      <c r="B107" s="283">
        <f>'III Plan Rates'!B109</f>
        <v>0</v>
      </c>
      <c r="C107" s="281">
        <f>'III Plan Rates'!D109</f>
        <v>0</v>
      </c>
      <c r="D107" s="282">
        <f>'III Plan Rates'!E109</f>
        <v>0</v>
      </c>
      <c r="E107" s="283">
        <f>'III Plan Rates'!F109</f>
        <v>0</v>
      </c>
      <c r="F107" s="284">
        <f>'III Plan Rates'!G109</f>
        <v>0</v>
      </c>
      <c r="G107" s="284">
        <f>'III Plan Rates'!J109</f>
        <v>0</v>
      </c>
      <c r="H107" s="258"/>
      <c r="I107" s="17">
        <f>'III Plan Rates'!$Z109*'V Consumer Factors'!$M$12</f>
        <v>0</v>
      </c>
      <c r="J107" s="17">
        <f>'III Plan Rates'!$Z109*'V Consumer Factors'!$M$13</f>
        <v>0</v>
      </c>
      <c r="K107" s="17">
        <f>'III Plan Rates'!$Z109*'V Consumer Factors'!$M$14</f>
        <v>0</v>
      </c>
      <c r="L107" s="17">
        <f>'III Plan Rates'!$Z109*'V Consumer Factors'!$M$15</f>
        <v>0</v>
      </c>
      <c r="M107" s="17">
        <f>'III Plan Rates'!$Z109*'V Consumer Factors'!$M$16</f>
        <v>0</v>
      </c>
      <c r="N107" s="17">
        <f>'III Plan Rates'!$Z109*'V Consumer Factors'!$M$17</f>
        <v>0</v>
      </c>
      <c r="O107" s="17">
        <f>'III Plan Rates'!$Z109*'V Consumer Factors'!$M$18</f>
        <v>0</v>
      </c>
      <c r="P107" s="17">
        <f>'III Plan Rates'!$Z109*'V Consumer Factors'!$M$19</f>
        <v>0</v>
      </c>
      <c r="Q107" s="17">
        <f>'III Plan Rates'!$Z109*'V Consumer Factors'!$M$20</f>
        <v>0</v>
      </c>
      <c r="R107" s="17">
        <f>IF('III Plan Rates'!$AP109&gt;0,SUMPRODUCT(I107:Q107,'III Plan Rates'!$AG109:$AO109)/'III Plan Rates'!$AP109,0)</f>
        <v>0</v>
      </c>
      <c r="S107" s="230"/>
      <c r="T107" s="17" t="e">
        <f>'III Plan Rates'!$AA109*'V Consumer Factors'!$N$12</f>
        <v>#DIV/0!</v>
      </c>
      <c r="U107" s="17" t="e">
        <f>'III Plan Rates'!$AA109*'V Consumer Factors'!$N$13</f>
        <v>#DIV/0!</v>
      </c>
      <c r="V107" s="17" t="e">
        <f>'III Plan Rates'!$AA109*'V Consumer Factors'!$N$14</f>
        <v>#DIV/0!</v>
      </c>
      <c r="W107" s="17" t="e">
        <f>'III Plan Rates'!$AA109*'V Consumer Factors'!$N$15</f>
        <v>#DIV/0!</v>
      </c>
      <c r="X107" s="17" t="e">
        <f>'III Plan Rates'!$AA109*'V Consumer Factors'!$N$16</f>
        <v>#DIV/0!</v>
      </c>
      <c r="Y107" s="17" t="e">
        <f>'III Plan Rates'!$AA109*'V Consumer Factors'!$N$17</f>
        <v>#DIV/0!</v>
      </c>
      <c r="Z107" s="17" t="e">
        <f>'III Plan Rates'!$AA109*'V Consumer Factors'!$N$18</f>
        <v>#DIV/0!</v>
      </c>
      <c r="AA107" s="17" t="e">
        <f>'III Plan Rates'!$AA109*'V Consumer Factors'!$N$19</f>
        <v>#DIV/0!</v>
      </c>
      <c r="AB107" s="17" t="e">
        <f>'III Plan Rates'!$AA109*'V Consumer Factors'!$N$20</f>
        <v>#DIV/0!</v>
      </c>
      <c r="AC107" s="17">
        <f>IF('III Plan Rates'!$AP109&gt;0,SUMPRODUCT(T107:AB107,'III Plan Rates'!$AG109:$AO109)/'III Plan Rates'!$AP109,0)</f>
        <v>0</v>
      </c>
      <c r="AE107" s="278">
        <f t="shared" si="11"/>
        <v>0</v>
      </c>
      <c r="AF107" s="278">
        <f t="shared" si="12"/>
        <v>0</v>
      </c>
      <c r="AG107" s="278">
        <f t="shared" si="13"/>
        <v>0</v>
      </c>
      <c r="AH107" s="278">
        <f t="shared" si="14"/>
        <v>0</v>
      </c>
      <c r="AI107" s="278">
        <f t="shared" si="15"/>
        <v>0</v>
      </c>
      <c r="AJ107" s="278">
        <f t="shared" si="16"/>
        <v>0</v>
      </c>
      <c r="AK107" s="278">
        <f t="shared" si="17"/>
        <v>0</v>
      </c>
      <c r="AL107" s="278">
        <f t="shared" si="18"/>
        <v>0</v>
      </c>
      <c r="AM107" s="278">
        <f t="shared" si="19"/>
        <v>0</v>
      </c>
      <c r="AN107" s="278">
        <f t="shared" si="20"/>
        <v>0</v>
      </c>
    </row>
    <row r="108" spans="1:40" x14ac:dyDescent="0.25">
      <c r="A108" s="8" t="s">
        <v>173</v>
      </c>
      <c r="B108" s="283">
        <f>'III Plan Rates'!B110</f>
        <v>0</v>
      </c>
      <c r="C108" s="281">
        <f>'III Plan Rates'!D110</f>
        <v>0</v>
      </c>
      <c r="D108" s="282">
        <f>'III Plan Rates'!E110</f>
        <v>0</v>
      </c>
      <c r="E108" s="283">
        <f>'III Plan Rates'!F110</f>
        <v>0</v>
      </c>
      <c r="F108" s="284">
        <f>'III Plan Rates'!G110</f>
        <v>0</v>
      </c>
      <c r="G108" s="284">
        <f>'III Plan Rates'!J110</f>
        <v>0</v>
      </c>
      <c r="H108" s="258"/>
      <c r="I108" s="17">
        <f>'III Plan Rates'!$Z110*'V Consumer Factors'!$M$12</f>
        <v>0</v>
      </c>
      <c r="J108" s="17">
        <f>'III Plan Rates'!$Z110*'V Consumer Factors'!$M$13</f>
        <v>0</v>
      </c>
      <c r="K108" s="17">
        <f>'III Plan Rates'!$Z110*'V Consumer Factors'!$M$14</f>
        <v>0</v>
      </c>
      <c r="L108" s="17">
        <f>'III Plan Rates'!$Z110*'V Consumer Factors'!$M$15</f>
        <v>0</v>
      </c>
      <c r="M108" s="17">
        <f>'III Plan Rates'!$Z110*'V Consumer Factors'!$M$16</f>
        <v>0</v>
      </c>
      <c r="N108" s="17">
        <f>'III Plan Rates'!$Z110*'V Consumer Factors'!$M$17</f>
        <v>0</v>
      </c>
      <c r="O108" s="17">
        <f>'III Plan Rates'!$Z110*'V Consumer Factors'!$M$18</f>
        <v>0</v>
      </c>
      <c r="P108" s="17">
        <f>'III Plan Rates'!$Z110*'V Consumer Factors'!$M$19</f>
        <v>0</v>
      </c>
      <c r="Q108" s="17">
        <f>'III Plan Rates'!$Z110*'V Consumer Factors'!$M$20</f>
        <v>0</v>
      </c>
      <c r="R108" s="17">
        <f>IF('III Plan Rates'!$AP110&gt;0,SUMPRODUCT(I108:Q108,'III Plan Rates'!$AG110:$AO110)/'III Plan Rates'!$AP110,0)</f>
        <v>0</v>
      </c>
      <c r="S108" s="230"/>
      <c r="T108" s="17" t="e">
        <f>'III Plan Rates'!$AA110*'V Consumer Factors'!$N$12</f>
        <v>#DIV/0!</v>
      </c>
      <c r="U108" s="17" t="e">
        <f>'III Plan Rates'!$AA110*'V Consumer Factors'!$N$13</f>
        <v>#DIV/0!</v>
      </c>
      <c r="V108" s="17" t="e">
        <f>'III Plan Rates'!$AA110*'V Consumer Factors'!$N$14</f>
        <v>#DIV/0!</v>
      </c>
      <c r="W108" s="17" t="e">
        <f>'III Plan Rates'!$AA110*'V Consumer Factors'!$N$15</f>
        <v>#DIV/0!</v>
      </c>
      <c r="X108" s="17" t="e">
        <f>'III Plan Rates'!$AA110*'V Consumer Factors'!$N$16</f>
        <v>#DIV/0!</v>
      </c>
      <c r="Y108" s="17" t="e">
        <f>'III Plan Rates'!$AA110*'V Consumer Factors'!$N$17</f>
        <v>#DIV/0!</v>
      </c>
      <c r="Z108" s="17" t="e">
        <f>'III Plan Rates'!$AA110*'V Consumer Factors'!$N$18</f>
        <v>#DIV/0!</v>
      </c>
      <c r="AA108" s="17" t="e">
        <f>'III Plan Rates'!$AA110*'V Consumer Factors'!$N$19</f>
        <v>#DIV/0!</v>
      </c>
      <c r="AB108" s="17" t="e">
        <f>'III Plan Rates'!$AA110*'V Consumer Factors'!$N$20</f>
        <v>#DIV/0!</v>
      </c>
      <c r="AC108" s="17">
        <f>IF('III Plan Rates'!$AP110&gt;0,SUMPRODUCT(T108:AB108,'III Plan Rates'!$AG110:$AO110)/'III Plan Rates'!$AP110,0)</f>
        <v>0</v>
      </c>
      <c r="AE108" s="278">
        <f t="shared" si="11"/>
        <v>0</v>
      </c>
      <c r="AF108" s="278">
        <f t="shared" si="12"/>
        <v>0</v>
      </c>
      <c r="AG108" s="278">
        <f t="shared" si="13"/>
        <v>0</v>
      </c>
      <c r="AH108" s="278">
        <f t="shared" si="14"/>
        <v>0</v>
      </c>
      <c r="AI108" s="278">
        <f t="shared" si="15"/>
        <v>0</v>
      </c>
      <c r="AJ108" s="278">
        <f t="shared" si="16"/>
        <v>0</v>
      </c>
      <c r="AK108" s="278">
        <f t="shared" si="17"/>
        <v>0</v>
      </c>
      <c r="AL108" s="278">
        <f t="shared" si="18"/>
        <v>0</v>
      </c>
      <c r="AM108" s="278">
        <f t="shared" si="19"/>
        <v>0</v>
      </c>
      <c r="AN108" s="278">
        <f t="shared" si="20"/>
        <v>0</v>
      </c>
    </row>
    <row r="109" spans="1:40" x14ac:dyDescent="0.25">
      <c r="A109" s="8" t="s">
        <v>174</v>
      </c>
      <c r="B109" s="283">
        <f>'III Plan Rates'!B111</f>
        <v>0</v>
      </c>
      <c r="C109" s="281">
        <f>'III Plan Rates'!D111</f>
        <v>0</v>
      </c>
      <c r="D109" s="282">
        <f>'III Plan Rates'!E111</f>
        <v>0</v>
      </c>
      <c r="E109" s="283">
        <f>'III Plan Rates'!F111</f>
        <v>0</v>
      </c>
      <c r="F109" s="284">
        <f>'III Plan Rates'!G111</f>
        <v>0</v>
      </c>
      <c r="G109" s="284">
        <f>'III Plan Rates'!J111</f>
        <v>0</v>
      </c>
      <c r="H109" s="258"/>
      <c r="I109" s="17">
        <f>'III Plan Rates'!$Z111*'V Consumer Factors'!$M$12</f>
        <v>0</v>
      </c>
      <c r="J109" s="17">
        <f>'III Plan Rates'!$Z111*'V Consumer Factors'!$M$13</f>
        <v>0</v>
      </c>
      <c r="K109" s="17">
        <f>'III Plan Rates'!$Z111*'V Consumer Factors'!$M$14</f>
        <v>0</v>
      </c>
      <c r="L109" s="17">
        <f>'III Plan Rates'!$Z111*'V Consumer Factors'!$M$15</f>
        <v>0</v>
      </c>
      <c r="M109" s="17">
        <f>'III Plan Rates'!$Z111*'V Consumer Factors'!$M$16</f>
        <v>0</v>
      </c>
      <c r="N109" s="17">
        <f>'III Plan Rates'!$Z111*'V Consumer Factors'!$M$17</f>
        <v>0</v>
      </c>
      <c r="O109" s="17">
        <f>'III Plan Rates'!$Z111*'V Consumer Factors'!$M$18</f>
        <v>0</v>
      </c>
      <c r="P109" s="17">
        <f>'III Plan Rates'!$Z111*'V Consumer Factors'!$M$19</f>
        <v>0</v>
      </c>
      <c r="Q109" s="17">
        <f>'III Plan Rates'!$Z111*'V Consumer Factors'!$M$20</f>
        <v>0</v>
      </c>
      <c r="R109" s="17">
        <f>IF('III Plan Rates'!$AP111&gt;0,SUMPRODUCT(I109:Q109,'III Plan Rates'!$AG111:$AO111)/'III Plan Rates'!$AP111,0)</f>
        <v>0</v>
      </c>
      <c r="S109" s="230"/>
      <c r="T109" s="17" t="e">
        <f>'III Plan Rates'!$AA111*'V Consumer Factors'!$N$12</f>
        <v>#DIV/0!</v>
      </c>
      <c r="U109" s="17" t="e">
        <f>'III Plan Rates'!$AA111*'V Consumer Factors'!$N$13</f>
        <v>#DIV/0!</v>
      </c>
      <c r="V109" s="17" t="e">
        <f>'III Plan Rates'!$AA111*'V Consumer Factors'!$N$14</f>
        <v>#DIV/0!</v>
      </c>
      <c r="W109" s="17" t="e">
        <f>'III Plan Rates'!$AA111*'V Consumer Factors'!$N$15</f>
        <v>#DIV/0!</v>
      </c>
      <c r="X109" s="17" t="e">
        <f>'III Plan Rates'!$AA111*'V Consumer Factors'!$N$16</f>
        <v>#DIV/0!</v>
      </c>
      <c r="Y109" s="17" t="e">
        <f>'III Plan Rates'!$AA111*'V Consumer Factors'!$N$17</f>
        <v>#DIV/0!</v>
      </c>
      <c r="Z109" s="17" t="e">
        <f>'III Plan Rates'!$AA111*'V Consumer Factors'!$N$18</f>
        <v>#DIV/0!</v>
      </c>
      <c r="AA109" s="17" t="e">
        <f>'III Plan Rates'!$AA111*'V Consumer Factors'!$N$19</f>
        <v>#DIV/0!</v>
      </c>
      <c r="AB109" s="17" t="e">
        <f>'III Plan Rates'!$AA111*'V Consumer Factors'!$N$20</f>
        <v>#DIV/0!</v>
      </c>
      <c r="AC109" s="17">
        <f>IF('III Plan Rates'!$AP111&gt;0,SUMPRODUCT(T109:AB109,'III Plan Rates'!$AG111:$AO111)/'III Plan Rates'!$AP111,0)</f>
        <v>0</v>
      </c>
      <c r="AE109" s="278">
        <f t="shared" si="11"/>
        <v>0</v>
      </c>
      <c r="AF109" s="278">
        <f t="shared" si="12"/>
        <v>0</v>
      </c>
      <c r="AG109" s="278">
        <f t="shared" si="13"/>
        <v>0</v>
      </c>
      <c r="AH109" s="278">
        <f t="shared" si="14"/>
        <v>0</v>
      </c>
      <c r="AI109" s="278">
        <f t="shared" si="15"/>
        <v>0</v>
      </c>
      <c r="AJ109" s="278">
        <f t="shared" si="16"/>
        <v>0</v>
      </c>
      <c r="AK109" s="278">
        <f t="shared" si="17"/>
        <v>0</v>
      </c>
      <c r="AL109" s="278">
        <f t="shared" si="18"/>
        <v>0</v>
      </c>
      <c r="AM109" s="278">
        <f t="shared" si="19"/>
        <v>0</v>
      </c>
      <c r="AN109" s="278">
        <f t="shared" si="20"/>
        <v>0</v>
      </c>
    </row>
    <row r="110" spans="1:40" x14ac:dyDescent="0.25">
      <c r="A110" s="8" t="s">
        <v>175</v>
      </c>
      <c r="B110" s="283">
        <f>'III Plan Rates'!B112</f>
        <v>0</v>
      </c>
      <c r="C110" s="281">
        <f>'III Plan Rates'!D112</f>
        <v>0</v>
      </c>
      <c r="D110" s="282">
        <f>'III Plan Rates'!E112</f>
        <v>0</v>
      </c>
      <c r="E110" s="283">
        <f>'III Plan Rates'!F112</f>
        <v>0</v>
      </c>
      <c r="F110" s="284">
        <f>'III Plan Rates'!G112</f>
        <v>0</v>
      </c>
      <c r="G110" s="284">
        <f>'III Plan Rates'!J112</f>
        <v>0</v>
      </c>
      <c r="H110" s="258"/>
      <c r="I110" s="17">
        <f>'III Plan Rates'!$Z112*'V Consumer Factors'!$M$12</f>
        <v>0</v>
      </c>
      <c r="J110" s="17">
        <f>'III Plan Rates'!$Z112*'V Consumer Factors'!$M$13</f>
        <v>0</v>
      </c>
      <c r="K110" s="17">
        <f>'III Plan Rates'!$Z112*'V Consumer Factors'!$M$14</f>
        <v>0</v>
      </c>
      <c r="L110" s="17">
        <f>'III Plan Rates'!$Z112*'V Consumer Factors'!$M$15</f>
        <v>0</v>
      </c>
      <c r="M110" s="17">
        <f>'III Plan Rates'!$Z112*'V Consumer Factors'!$M$16</f>
        <v>0</v>
      </c>
      <c r="N110" s="17">
        <f>'III Plan Rates'!$Z112*'V Consumer Factors'!$M$17</f>
        <v>0</v>
      </c>
      <c r="O110" s="17">
        <f>'III Plan Rates'!$Z112*'V Consumer Factors'!$M$18</f>
        <v>0</v>
      </c>
      <c r="P110" s="17">
        <f>'III Plan Rates'!$Z112*'V Consumer Factors'!$M$19</f>
        <v>0</v>
      </c>
      <c r="Q110" s="17">
        <f>'III Plan Rates'!$Z112*'V Consumer Factors'!$M$20</f>
        <v>0</v>
      </c>
      <c r="R110" s="17">
        <f>IF('III Plan Rates'!$AP112&gt;0,SUMPRODUCT(I110:Q110,'III Plan Rates'!$AG112:$AO112)/'III Plan Rates'!$AP112,0)</f>
        <v>0</v>
      </c>
      <c r="S110" s="230"/>
      <c r="T110" s="17" t="e">
        <f>'III Plan Rates'!$AA112*'V Consumer Factors'!$N$12</f>
        <v>#DIV/0!</v>
      </c>
      <c r="U110" s="17" t="e">
        <f>'III Plan Rates'!$AA112*'V Consumer Factors'!$N$13</f>
        <v>#DIV/0!</v>
      </c>
      <c r="V110" s="17" t="e">
        <f>'III Plan Rates'!$AA112*'V Consumer Factors'!$N$14</f>
        <v>#DIV/0!</v>
      </c>
      <c r="W110" s="17" t="e">
        <f>'III Plan Rates'!$AA112*'V Consumer Factors'!$N$15</f>
        <v>#DIV/0!</v>
      </c>
      <c r="X110" s="17" t="e">
        <f>'III Plan Rates'!$AA112*'V Consumer Factors'!$N$16</f>
        <v>#DIV/0!</v>
      </c>
      <c r="Y110" s="17" t="e">
        <f>'III Plan Rates'!$AA112*'V Consumer Factors'!$N$17</f>
        <v>#DIV/0!</v>
      </c>
      <c r="Z110" s="17" t="e">
        <f>'III Plan Rates'!$AA112*'V Consumer Factors'!$N$18</f>
        <v>#DIV/0!</v>
      </c>
      <c r="AA110" s="17" t="e">
        <f>'III Plan Rates'!$AA112*'V Consumer Factors'!$N$19</f>
        <v>#DIV/0!</v>
      </c>
      <c r="AB110" s="17" t="e">
        <f>'III Plan Rates'!$AA112*'V Consumer Factors'!$N$20</f>
        <v>#DIV/0!</v>
      </c>
      <c r="AC110" s="17">
        <f>IF('III Plan Rates'!$AP112&gt;0,SUMPRODUCT(T110:AB110,'III Plan Rates'!$AG112:$AO112)/'III Plan Rates'!$AP112,0)</f>
        <v>0</v>
      </c>
      <c r="AE110" s="278">
        <f t="shared" si="11"/>
        <v>0</v>
      </c>
      <c r="AF110" s="278">
        <f t="shared" si="12"/>
        <v>0</v>
      </c>
      <c r="AG110" s="278">
        <f t="shared" si="13"/>
        <v>0</v>
      </c>
      <c r="AH110" s="278">
        <f t="shared" si="14"/>
        <v>0</v>
      </c>
      <c r="AI110" s="278">
        <f t="shared" si="15"/>
        <v>0</v>
      </c>
      <c r="AJ110" s="278">
        <f t="shared" si="16"/>
        <v>0</v>
      </c>
      <c r="AK110" s="278">
        <f t="shared" si="17"/>
        <v>0</v>
      </c>
      <c r="AL110" s="278">
        <f t="shared" si="18"/>
        <v>0</v>
      </c>
      <c r="AM110" s="278">
        <f t="shared" si="19"/>
        <v>0</v>
      </c>
      <c r="AN110" s="278">
        <f t="shared" si="20"/>
        <v>0</v>
      </c>
    </row>
    <row r="111" spans="1:40" x14ac:dyDescent="0.25">
      <c r="A111" s="8" t="s">
        <v>176</v>
      </c>
      <c r="B111" s="283">
        <f>'III Plan Rates'!B113</f>
        <v>0</v>
      </c>
      <c r="C111" s="281">
        <f>'III Plan Rates'!D113</f>
        <v>0</v>
      </c>
      <c r="D111" s="282">
        <f>'III Plan Rates'!E113</f>
        <v>0</v>
      </c>
      <c r="E111" s="283">
        <f>'III Plan Rates'!F113</f>
        <v>0</v>
      </c>
      <c r="F111" s="284">
        <f>'III Plan Rates'!G113</f>
        <v>0</v>
      </c>
      <c r="G111" s="284">
        <f>'III Plan Rates'!J113</f>
        <v>0</v>
      </c>
      <c r="H111" s="258"/>
      <c r="I111" s="17">
        <f>'III Plan Rates'!$Z113*'V Consumer Factors'!$M$12</f>
        <v>0</v>
      </c>
      <c r="J111" s="17">
        <f>'III Plan Rates'!$Z113*'V Consumer Factors'!$M$13</f>
        <v>0</v>
      </c>
      <c r="K111" s="17">
        <f>'III Plan Rates'!$Z113*'V Consumer Factors'!$M$14</f>
        <v>0</v>
      </c>
      <c r="L111" s="17">
        <f>'III Plan Rates'!$Z113*'V Consumer Factors'!$M$15</f>
        <v>0</v>
      </c>
      <c r="M111" s="17">
        <f>'III Plan Rates'!$Z113*'V Consumer Factors'!$M$16</f>
        <v>0</v>
      </c>
      <c r="N111" s="17">
        <f>'III Plan Rates'!$Z113*'V Consumer Factors'!$M$17</f>
        <v>0</v>
      </c>
      <c r="O111" s="17">
        <f>'III Plan Rates'!$Z113*'V Consumer Factors'!$M$18</f>
        <v>0</v>
      </c>
      <c r="P111" s="17">
        <f>'III Plan Rates'!$Z113*'V Consumer Factors'!$M$19</f>
        <v>0</v>
      </c>
      <c r="Q111" s="17">
        <f>'III Plan Rates'!$Z113*'V Consumer Factors'!$M$20</f>
        <v>0</v>
      </c>
      <c r="R111" s="17">
        <f>IF('III Plan Rates'!$AP113&gt;0,SUMPRODUCT(I111:Q111,'III Plan Rates'!$AG113:$AO113)/'III Plan Rates'!$AP113,0)</f>
        <v>0</v>
      </c>
      <c r="S111" s="230"/>
      <c r="T111" s="17" t="e">
        <f>'III Plan Rates'!$AA113*'V Consumer Factors'!$N$12</f>
        <v>#DIV/0!</v>
      </c>
      <c r="U111" s="17" t="e">
        <f>'III Plan Rates'!$AA113*'V Consumer Factors'!$N$13</f>
        <v>#DIV/0!</v>
      </c>
      <c r="V111" s="17" t="e">
        <f>'III Plan Rates'!$AA113*'V Consumer Factors'!$N$14</f>
        <v>#DIV/0!</v>
      </c>
      <c r="W111" s="17" t="e">
        <f>'III Plan Rates'!$AA113*'V Consumer Factors'!$N$15</f>
        <v>#DIV/0!</v>
      </c>
      <c r="X111" s="17" t="e">
        <f>'III Plan Rates'!$AA113*'V Consumer Factors'!$N$16</f>
        <v>#DIV/0!</v>
      </c>
      <c r="Y111" s="17" t="e">
        <f>'III Plan Rates'!$AA113*'V Consumer Factors'!$N$17</f>
        <v>#DIV/0!</v>
      </c>
      <c r="Z111" s="17" t="e">
        <f>'III Plan Rates'!$AA113*'V Consumer Factors'!$N$18</f>
        <v>#DIV/0!</v>
      </c>
      <c r="AA111" s="17" t="e">
        <f>'III Plan Rates'!$AA113*'V Consumer Factors'!$N$19</f>
        <v>#DIV/0!</v>
      </c>
      <c r="AB111" s="17" t="e">
        <f>'III Plan Rates'!$AA113*'V Consumer Factors'!$N$20</f>
        <v>#DIV/0!</v>
      </c>
      <c r="AC111" s="17">
        <f>IF('III Plan Rates'!$AP113&gt;0,SUMPRODUCT(T111:AB111,'III Plan Rates'!$AG113:$AO113)/'III Plan Rates'!$AP113,0)</f>
        <v>0</v>
      </c>
      <c r="AE111" s="278">
        <f t="shared" si="11"/>
        <v>0</v>
      </c>
      <c r="AF111" s="278">
        <f t="shared" si="12"/>
        <v>0</v>
      </c>
      <c r="AG111" s="278">
        <f t="shared" si="13"/>
        <v>0</v>
      </c>
      <c r="AH111" s="278">
        <f t="shared" si="14"/>
        <v>0</v>
      </c>
      <c r="AI111" s="278">
        <f t="shared" si="15"/>
        <v>0</v>
      </c>
      <c r="AJ111" s="278">
        <f t="shared" si="16"/>
        <v>0</v>
      </c>
      <c r="AK111" s="278">
        <f t="shared" si="17"/>
        <v>0</v>
      </c>
      <c r="AL111" s="278">
        <f t="shared" si="18"/>
        <v>0</v>
      </c>
      <c r="AM111" s="278">
        <f t="shared" si="19"/>
        <v>0</v>
      </c>
      <c r="AN111" s="278">
        <f t="shared" si="20"/>
        <v>0</v>
      </c>
    </row>
    <row r="112" spans="1:40" x14ac:dyDescent="0.25">
      <c r="A112" s="8" t="s">
        <v>177</v>
      </c>
      <c r="B112" s="283">
        <f>'III Plan Rates'!B114</f>
        <v>0</v>
      </c>
      <c r="C112" s="281">
        <f>'III Plan Rates'!D114</f>
        <v>0</v>
      </c>
      <c r="D112" s="282">
        <f>'III Plan Rates'!E114</f>
        <v>0</v>
      </c>
      <c r="E112" s="283">
        <f>'III Plan Rates'!F114</f>
        <v>0</v>
      </c>
      <c r="F112" s="284">
        <f>'III Plan Rates'!G114</f>
        <v>0</v>
      </c>
      <c r="G112" s="284">
        <f>'III Plan Rates'!J114</f>
        <v>0</v>
      </c>
      <c r="H112" s="258"/>
      <c r="I112" s="17">
        <f>'III Plan Rates'!$Z114*'V Consumer Factors'!$M$12</f>
        <v>0</v>
      </c>
      <c r="J112" s="17">
        <f>'III Plan Rates'!$Z114*'V Consumer Factors'!$M$13</f>
        <v>0</v>
      </c>
      <c r="K112" s="17">
        <f>'III Plan Rates'!$Z114*'V Consumer Factors'!$M$14</f>
        <v>0</v>
      </c>
      <c r="L112" s="17">
        <f>'III Plan Rates'!$Z114*'V Consumer Factors'!$M$15</f>
        <v>0</v>
      </c>
      <c r="M112" s="17">
        <f>'III Plan Rates'!$Z114*'V Consumer Factors'!$M$16</f>
        <v>0</v>
      </c>
      <c r="N112" s="17">
        <f>'III Plan Rates'!$Z114*'V Consumer Factors'!$M$17</f>
        <v>0</v>
      </c>
      <c r="O112" s="17">
        <f>'III Plan Rates'!$Z114*'V Consumer Factors'!$M$18</f>
        <v>0</v>
      </c>
      <c r="P112" s="17">
        <f>'III Plan Rates'!$Z114*'V Consumer Factors'!$M$19</f>
        <v>0</v>
      </c>
      <c r="Q112" s="17">
        <f>'III Plan Rates'!$Z114*'V Consumer Factors'!$M$20</f>
        <v>0</v>
      </c>
      <c r="R112" s="17">
        <f>IF('III Plan Rates'!$AP114&gt;0,SUMPRODUCT(I112:Q112,'III Plan Rates'!$AG114:$AO114)/'III Plan Rates'!$AP114,0)</f>
        <v>0</v>
      </c>
      <c r="S112" s="230"/>
      <c r="T112" s="17" t="e">
        <f>'III Plan Rates'!$AA114*'V Consumer Factors'!$N$12</f>
        <v>#DIV/0!</v>
      </c>
      <c r="U112" s="17" t="e">
        <f>'III Plan Rates'!$AA114*'V Consumer Factors'!$N$13</f>
        <v>#DIV/0!</v>
      </c>
      <c r="V112" s="17" t="e">
        <f>'III Plan Rates'!$AA114*'V Consumer Factors'!$N$14</f>
        <v>#DIV/0!</v>
      </c>
      <c r="W112" s="17" t="e">
        <f>'III Plan Rates'!$AA114*'V Consumer Factors'!$N$15</f>
        <v>#DIV/0!</v>
      </c>
      <c r="X112" s="17" t="e">
        <f>'III Plan Rates'!$AA114*'V Consumer Factors'!$N$16</f>
        <v>#DIV/0!</v>
      </c>
      <c r="Y112" s="17" t="e">
        <f>'III Plan Rates'!$AA114*'V Consumer Factors'!$N$17</f>
        <v>#DIV/0!</v>
      </c>
      <c r="Z112" s="17" t="e">
        <f>'III Plan Rates'!$AA114*'V Consumer Factors'!$N$18</f>
        <v>#DIV/0!</v>
      </c>
      <c r="AA112" s="17" t="e">
        <f>'III Plan Rates'!$AA114*'V Consumer Factors'!$N$19</f>
        <v>#DIV/0!</v>
      </c>
      <c r="AB112" s="17" t="e">
        <f>'III Plan Rates'!$AA114*'V Consumer Factors'!$N$20</f>
        <v>#DIV/0!</v>
      </c>
      <c r="AC112" s="17">
        <f>IF('III Plan Rates'!$AP114&gt;0,SUMPRODUCT(T112:AB112,'III Plan Rates'!$AG114:$AO114)/'III Plan Rates'!$AP114,0)</f>
        <v>0</v>
      </c>
      <c r="AE112" s="278">
        <f t="shared" si="11"/>
        <v>0</v>
      </c>
      <c r="AF112" s="278">
        <f t="shared" si="12"/>
        <v>0</v>
      </c>
      <c r="AG112" s="278">
        <f t="shared" si="13"/>
        <v>0</v>
      </c>
      <c r="AH112" s="278">
        <f t="shared" si="14"/>
        <v>0</v>
      </c>
      <c r="AI112" s="278">
        <f t="shared" si="15"/>
        <v>0</v>
      </c>
      <c r="AJ112" s="278">
        <f t="shared" si="16"/>
        <v>0</v>
      </c>
      <c r="AK112" s="278">
        <f t="shared" si="17"/>
        <v>0</v>
      </c>
      <c r="AL112" s="278">
        <f t="shared" si="18"/>
        <v>0</v>
      </c>
      <c r="AM112" s="278">
        <f t="shared" si="19"/>
        <v>0</v>
      </c>
      <c r="AN112" s="278">
        <f t="shared" si="20"/>
        <v>0</v>
      </c>
    </row>
    <row r="113" spans="1:40" x14ac:dyDescent="0.25">
      <c r="A113" s="8" t="s">
        <v>178</v>
      </c>
      <c r="B113" s="283">
        <f>'III Plan Rates'!B115</f>
        <v>0</v>
      </c>
      <c r="C113" s="281">
        <f>'III Plan Rates'!D115</f>
        <v>0</v>
      </c>
      <c r="D113" s="282">
        <f>'III Plan Rates'!E115</f>
        <v>0</v>
      </c>
      <c r="E113" s="283">
        <f>'III Plan Rates'!F115</f>
        <v>0</v>
      </c>
      <c r="F113" s="284">
        <f>'III Plan Rates'!G115</f>
        <v>0</v>
      </c>
      <c r="G113" s="284">
        <f>'III Plan Rates'!J115</f>
        <v>0</v>
      </c>
      <c r="H113" s="258"/>
      <c r="I113" s="17">
        <f>'III Plan Rates'!$Z115*'V Consumer Factors'!$M$12</f>
        <v>0</v>
      </c>
      <c r="J113" s="17">
        <f>'III Plan Rates'!$Z115*'V Consumer Factors'!$M$13</f>
        <v>0</v>
      </c>
      <c r="K113" s="17">
        <f>'III Plan Rates'!$Z115*'V Consumer Factors'!$M$14</f>
        <v>0</v>
      </c>
      <c r="L113" s="17">
        <f>'III Plan Rates'!$Z115*'V Consumer Factors'!$M$15</f>
        <v>0</v>
      </c>
      <c r="M113" s="17">
        <f>'III Plan Rates'!$Z115*'V Consumer Factors'!$M$16</f>
        <v>0</v>
      </c>
      <c r="N113" s="17">
        <f>'III Plan Rates'!$Z115*'V Consumer Factors'!$M$17</f>
        <v>0</v>
      </c>
      <c r="O113" s="17">
        <f>'III Plan Rates'!$Z115*'V Consumer Factors'!$M$18</f>
        <v>0</v>
      </c>
      <c r="P113" s="17">
        <f>'III Plan Rates'!$Z115*'V Consumer Factors'!$M$19</f>
        <v>0</v>
      </c>
      <c r="Q113" s="17">
        <f>'III Plan Rates'!$Z115*'V Consumer Factors'!$M$20</f>
        <v>0</v>
      </c>
      <c r="R113" s="17">
        <f>IF('III Plan Rates'!$AP115&gt;0,SUMPRODUCT(I113:Q113,'III Plan Rates'!$AG115:$AO115)/'III Plan Rates'!$AP115,0)</f>
        <v>0</v>
      </c>
      <c r="S113" s="230"/>
      <c r="T113" s="17" t="e">
        <f>'III Plan Rates'!$AA115*'V Consumer Factors'!$N$12</f>
        <v>#DIV/0!</v>
      </c>
      <c r="U113" s="17" t="e">
        <f>'III Plan Rates'!$AA115*'V Consumer Factors'!$N$13</f>
        <v>#DIV/0!</v>
      </c>
      <c r="V113" s="17" t="e">
        <f>'III Plan Rates'!$AA115*'V Consumer Factors'!$N$14</f>
        <v>#DIV/0!</v>
      </c>
      <c r="W113" s="17" t="e">
        <f>'III Plan Rates'!$AA115*'V Consumer Factors'!$N$15</f>
        <v>#DIV/0!</v>
      </c>
      <c r="X113" s="17" t="e">
        <f>'III Plan Rates'!$AA115*'V Consumer Factors'!$N$16</f>
        <v>#DIV/0!</v>
      </c>
      <c r="Y113" s="17" t="e">
        <f>'III Plan Rates'!$AA115*'V Consumer Factors'!$N$17</f>
        <v>#DIV/0!</v>
      </c>
      <c r="Z113" s="17" t="e">
        <f>'III Plan Rates'!$AA115*'V Consumer Factors'!$N$18</f>
        <v>#DIV/0!</v>
      </c>
      <c r="AA113" s="17" t="e">
        <f>'III Plan Rates'!$AA115*'V Consumer Factors'!$N$19</f>
        <v>#DIV/0!</v>
      </c>
      <c r="AB113" s="17" t="e">
        <f>'III Plan Rates'!$AA115*'V Consumer Factors'!$N$20</f>
        <v>#DIV/0!</v>
      </c>
      <c r="AC113" s="17">
        <f>IF('III Plan Rates'!$AP115&gt;0,SUMPRODUCT(T113:AB113,'III Plan Rates'!$AG115:$AO115)/'III Plan Rates'!$AP115,0)</f>
        <v>0</v>
      </c>
      <c r="AE113" s="278">
        <f t="shared" si="11"/>
        <v>0</v>
      </c>
      <c r="AF113" s="278">
        <f t="shared" si="12"/>
        <v>0</v>
      </c>
      <c r="AG113" s="278">
        <f t="shared" si="13"/>
        <v>0</v>
      </c>
      <c r="AH113" s="278">
        <f t="shared" si="14"/>
        <v>0</v>
      </c>
      <c r="AI113" s="278">
        <f t="shared" si="15"/>
        <v>0</v>
      </c>
      <c r="AJ113" s="278">
        <f t="shared" si="16"/>
        <v>0</v>
      </c>
      <c r="AK113" s="278">
        <f t="shared" si="17"/>
        <v>0</v>
      </c>
      <c r="AL113" s="278">
        <f t="shared" si="18"/>
        <v>0</v>
      </c>
      <c r="AM113" s="278">
        <f t="shared" si="19"/>
        <v>0</v>
      </c>
      <c r="AN113" s="278">
        <f t="shared" si="20"/>
        <v>0</v>
      </c>
    </row>
    <row r="114" spans="1:40" x14ac:dyDescent="0.25">
      <c r="A114" s="8" t="s">
        <v>179</v>
      </c>
      <c r="B114" s="283">
        <f>'III Plan Rates'!B116</f>
        <v>0</v>
      </c>
      <c r="C114" s="281">
        <f>'III Plan Rates'!D116</f>
        <v>0</v>
      </c>
      <c r="D114" s="282">
        <f>'III Plan Rates'!E116</f>
        <v>0</v>
      </c>
      <c r="E114" s="283">
        <f>'III Plan Rates'!F116</f>
        <v>0</v>
      </c>
      <c r="F114" s="284">
        <f>'III Plan Rates'!G116</f>
        <v>0</v>
      </c>
      <c r="G114" s="284">
        <f>'III Plan Rates'!J116</f>
        <v>0</v>
      </c>
      <c r="H114" s="258"/>
      <c r="I114" s="17">
        <f>'III Plan Rates'!$Z116*'V Consumer Factors'!$M$12</f>
        <v>0</v>
      </c>
      <c r="J114" s="17">
        <f>'III Plan Rates'!$Z116*'V Consumer Factors'!$M$13</f>
        <v>0</v>
      </c>
      <c r="K114" s="17">
        <f>'III Plan Rates'!$Z116*'V Consumer Factors'!$M$14</f>
        <v>0</v>
      </c>
      <c r="L114" s="17">
        <f>'III Plan Rates'!$Z116*'V Consumer Factors'!$M$15</f>
        <v>0</v>
      </c>
      <c r="M114" s="17">
        <f>'III Plan Rates'!$Z116*'V Consumer Factors'!$M$16</f>
        <v>0</v>
      </c>
      <c r="N114" s="17">
        <f>'III Plan Rates'!$Z116*'V Consumer Factors'!$M$17</f>
        <v>0</v>
      </c>
      <c r="O114" s="17">
        <f>'III Plan Rates'!$Z116*'V Consumer Factors'!$M$18</f>
        <v>0</v>
      </c>
      <c r="P114" s="17">
        <f>'III Plan Rates'!$Z116*'V Consumer Factors'!$M$19</f>
        <v>0</v>
      </c>
      <c r="Q114" s="17">
        <f>'III Plan Rates'!$Z116*'V Consumer Factors'!$M$20</f>
        <v>0</v>
      </c>
      <c r="R114" s="17">
        <f>IF('III Plan Rates'!$AP116&gt;0,SUMPRODUCT(I114:Q114,'III Plan Rates'!$AG116:$AO116)/'III Plan Rates'!$AP116,0)</f>
        <v>0</v>
      </c>
      <c r="S114" s="230"/>
      <c r="T114" s="17" t="e">
        <f>'III Plan Rates'!$AA116*'V Consumer Factors'!$N$12</f>
        <v>#DIV/0!</v>
      </c>
      <c r="U114" s="17" t="e">
        <f>'III Plan Rates'!$AA116*'V Consumer Factors'!$N$13</f>
        <v>#DIV/0!</v>
      </c>
      <c r="V114" s="17" t="e">
        <f>'III Plan Rates'!$AA116*'V Consumer Factors'!$N$14</f>
        <v>#DIV/0!</v>
      </c>
      <c r="W114" s="17" t="e">
        <f>'III Plan Rates'!$AA116*'V Consumer Factors'!$N$15</f>
        <v>#DIV/0!</v>
      </c>
      <c r="X114" s="17" t="e">
        <f>'III Plan Rates'!$AA116*'V Consumer Factors'!$N$16</f>
        <v>#DIV/0!</v>
      </c>
      <c r="Y114" s="17" t="e">
        <f>'III Plan Rates'!$AA116*'V Consumer Factors'!$N$17</f>
        <v>#DIV/0!</v>
      </c>
      <c r="Z114" s="17" t="e">
        <f>'III Plan Rates'!$AA116*'V Consumer Factors'!$N$18</f>
        <v>#DIV/0!</v>
      </c>
      <c r="AA114" s="17" t="e">
        <f>'III Plan Rates'!$AA116*'V Consumer Factors'!$N$19</f>
        <v>#DIV/0!</v>
      </c>
      <c r="AB114" s="17" t="e">
        <f>'III Plan Rates'!$AA116*'V Consumer Factors'!$N$20</f>
        <v>#DIV/0!</v>
      </c>
      <c r="AC114" s="17">
        <f>IF('III Plan Rates'!$AP116&gt;0,SUMPRODUCT(T114:AB114,'III Plan Rates'!$AG116:$AO116)/'III Plan Rates'!$AP116,0)</f>
        <v>0</v>
      </c>
      <c r="AE114" s="278">
        <f t="shared" si="11"/>
        <v>0</v>
      </c>
      <c r="AF114" s="278">
        <f t="shared" si="12"/>
        <v>0</v>
      </c>
      <c r="AG114" s="278">
        <f t="shared" si="13"/>
        <v>0</v>
      </c>
      <c r="AH114" s="278">
        <f t="shared" si="14"/>
        <v>0</v>
      </c>
      <c r="AI114" s="278">
        <f t="shared" si="15"/>
        <v>0</v>
      </c>
      <c r="AJ114" s="278">
        <f t="shared" si="16"/>
        <v>0</v>
      </c>
      <c r="AK114" s="278">
        <f t="shared" si="17"/>
        <v>0</v>
      </c>
      <c r="AL114" s="278">
        <f t="shared" si="18"/>
        <v>0</v>
      </c>
      <c r="AM114" s="278">
        <f t="shared" si="19"/>
        <v>0</v>
      </c>
      <c r="AN114" s="278">
        <f t="shared" si="20"/>
        <v>0</v>
      </c>
    </row>
    <row r="115" spans="1:40" x14ac:dyDescent="0.25">
      <c r="A115" s="230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</row>
  </sheetData>
  <sheetProtection algorithmName="SHA-512" hashValue="iu3u3Lx6gdjo0J+hitNVI/YQUF3x8zX+dI3nnvjVK86xyIjwUIi4j0Qs3zJCu3u3mVpghDpW83pIi8B04ztGEw==" saltValue="CVNTpaF2RF7Mf/ZCH9ObTw==" spinCount="100000" sheet="1" objects="1" scenarios="1" formatColumns="0" formatRows="0"/>
  <dataConsolidate/>
  <mergeCells count="4">
    <mergeCell ref="AE9:AN10"/>
    <mergeCell ref="B13:G13"/>
    <mergeCell ref="I9:R10"/>
    <mergeCell ref="T9:AC10"/>
  </mergeCells>
  <dataValidations xWindow="295" yWindow="769" count="1">
    <dataValidation allowBlank="1" showErrorMessage="1" sqref="B15:B114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U115"/>
  <sheetViews>
    <sheetView workbookViewId="0"/>
  </sheetViews>
  <sheetFormatPr defaultColWidth="9" defaultRowHeight="15" x14ac:dyDescent="0.25"/>
  <cols>
    <col min="1" max="1" width="15.42578125" style="19" customWidth="1"/>
    <col min="2" max="2" width="25.85546875" style="19" customWidth="1"/>
    <col min="3" max="3" width="20.5703125" style="19" customWidth="1"/>
    <col min="4" max="4" width="14.5703125" style="19" customWidth="1"/>
    <col min="5" max="5" width="22.5703125" style="19" customWidth="1"/>
    <col min="6" max="6" width="11" style="19" customWidth="1"/>
    <col min="7" max="7" width="10.5703125" style="19" customWidth="1"/>
    <col min="8" max="8" width="5.7109375" style="19" customWidth="1"/>
    <col min="9" max="18" width="10.7109375" style="19" customWidth="1"/>
    <col min="19" max="19" width="5.7109375" style="19" customWidth="1"/>
    <col min="20" max="29" width="10.7109375" style="19" customWidth="1"/>
    <col min="30" max="30" width="5.7109375" style="19" customWidth="1"/>
    <col min="31" max="40" width="10.7109375" style="19" customWidth="1"/>
    <col min="41" max="41" width="5.7109375" style="19" customWidth="1"/>
    <col min="42" max="51" width="10.7109375" style="19" customWidth="1"/>
    <col min="52" max="52" width="5.7109375" style="19" customWidth="1"/>
    <col min="53" max="62" width="10.7109375" style="19" customWidth="1"/>
    <col min="63" max="63" width="5.7109375" style="19" customWidth="1"/>
    <col min="64" max="73" width="10.7109375" style="19" customWidth="1"/>
    <col min="74" max="16384" width="9" style="19"/>
  </cols>
  <sheetData>
    <row r="1" spans="1:73" ht="26.25" x14ac:dyDescent="0.4">
      <c r="A1" s="226" t="s">
        <v>367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</row>
    <row r="2" spans="1:73" s="229" customFormat="1" ht="21" x14ac:dyDescent="0.35">
      <c r="A2" s="228" t="s">
        <v>276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</row>
    <row r="3" spans="1:73" ht="12.75" customHeigh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</row>
    <row r="4" spans="1:73" ht="12.7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</row>
    <row r="5" spans="1:73" x14ac:dyDescent="0.25">
      <c r="A5" s="230" t="s">
        <v>67</v>
      </c>
      <c r="B5" s="230"/>
      <c r="C5" s="492" t="str">
        <f>'III Plan Rates'!C5</f>
        <v>ABC Co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</row>
    <row r="6" spans="1:73" x14ac:dyDescent="0.25">
      <c r="A6" s="230" t="s">
        <v>338</v>
      </c>
      <c r="B6" s="230"/>
      <c r="C6" s="492" t="str">
        <f>'III Plan Rates'!C6</f>
        <v>PPO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</row>
    <row r="7" spans="1:73" x14ac:dyDescent="0.25">
      <c r="A7" s="231" t="s">
        <v>68</v>
      </c>
      <c r="B7" s="232"/>
      <c r="C7" s="492" t="s">
        <v>351</v>
      </c>
      <c r="D7" s="3"/>
      <c r="E7" s="3"/>
      <c r="F7" s="232"/>
      <c r="G7" s="232"/>
      <c r="H7" s="232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</row>
    <row r="8" spans="1:73" ht="15" customHeight="1" x14ac:dyDescent="0.25">
      <c r="A8" s="231" t="s">
        <v>69</v>
      </c>
      <c r="B8" s="232"/>
      <c r="C8" s="493">
        <f>'III Plan Rates'!C8</f>
        <v>43101</v>
      </c>
      <c r="D8" s="242"/>
      <c r="E8" s="242"/>
      <c r="F8" s="232"/>
      <c r="G8" s="232"/>
      <c r="H8" s="232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</row>
    <row r="9" spans="1:73" ht="15" customHeight="1" x14ac:dyDescent="0.25">
      <c r="A9" s="231"/>
      <c r="B9" s="232"/>
      <c r="C9" s="230"/>
      <c r="D9" s="242"/>
      <c r="E9" s="242"/>
      <c r="F9" s="232"/>
      <c r="G9" s="232"/>
      <c r="H9" s="232"/>
      <c r="I9" s="528" t="s">
        <v>342</v>
      </c>
      <c r="J9" s="518"/>
      <c r="K9" s="518"/>
      <c r="L9" s="518"/>
      <c r="M9" s="518"/>
      <c r="N9" s="518"/>
      <c r="O9" s="518"/>
      <c r="P9" s="518"/>
      <c r="Q9" s="518"/>
      <c r="R9" s="518"/>
      <c r="S9" s="230"/>
      <c r="T9" s="528" t="s">
        <v>341</v>
      </c>
      <c r="U9" s="518"/>
      <c r="V9" s="518"/>
      <c r="W9" s="518"/>
      <c r="X9" s="518"/>
      <c r="Y9" s="518"/>
      <c r="Z9" s="518"/>
      <c r="AA9" s="518"/>
      <c r="AB9" s="518"/>
      <c r="AC9" s="518"/>
      <c r="AE9" s="525" t="s">
        <v>340</v>
      </c>
      <c r="AF9" s="525"/>
      <c r="AG9" s="525"/>
      <c r="AH9" s="525"/>
      <c r="AI9" s="525"/>
      <c r="AJ9" s="525"/>
      <c r="AK9" s="525"/>
      <c r="AL9" s="525"/>
      <c r="AM9" s="525"/>
      <c r="AN9" s="525"/>
      <c r="AP9" s="528" t="s">
        <v>343</v>
      </c>
      <c r="AQ9" s="518"/>
      <c r="AR9" s="518"/>
      <c r="AS9" s="518"/>
      <c r="AT9" s="518"/>
      <c r="AU9" s="518"/>
      <c r="AV9" s="518"/>
      <c r="AW9" s="518"/>
      <c r="AX9" s="518"/>
      <c r="AY9" s="518"/>
      <c r="BA9" s="528" t="s">
        <v>344</v>
      </c>
      <c r="BB9" s="518"/>
      <c r="BC9" s="518"/>
      <c r="BD9" s="518"/>
      <c r="BE9" s="518"/>
      <c r="BF9" s="518"/>
      <c r="BG9" s="518"/>
      <c r="BH9" s="518"/>
      <c r="BI9" s="518"/>
      <c r="BJ9" s="518"/>
      <c r="BL9" s="528" t="s">
        <v>345</v>
      </c>
      <c r="BM9" s="518"/>
      <c r="BN9" s="518"/>
      <c r="BO9" s="518"/>
      <c r="BP9" s="518"/>
      <c r="BQ9" s="518"/>
      <c r="BR9" s="518"/>
      <c r="BS9" s="518"/>
      <c r="BT9" s="518"/>
      <c r="BU9" s="518"/>
    </row>
    <row r="10" spans="1:73" s="114" customFormat="1" ht="18" customHeight="1" x14ac:dyDescent="0.25">
      <c r="A10" s="246"/>
      <c r="B10" s="246"/>
      <c r="C10" s="232"/>
      <c r="D10" s="246"/>
      <c r="E10" s="246"/>
      <c r="F10" s="246"/>
      <c r="G10" s="246"/>
      <c r="H10" s="246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232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P10" s="529"/>
      <c r="AQ10" s="529"/>
      <c r="AR10" s="529"/>
      <c r="AS10" s="529"/>
      <c r="AT10" s="529"/>
      <c r="AU10" s="529"/>
      <c r="AV10" s="529"/>
      <c r="AW10" s="529"/>
      <c r="AX10" s="529"/>
      <c r="AY10" s="529"/>
      <c r="BA10" s="529"/>
      <c r="BB10" s="529"/>
      <c r="BC10" s="529"/>
      <c r="BD10" s="529"/>
      <c r="BE10" s="529"/>
      <c r="BF10" s="529"/>
      <c r="BG10" s="529"/>
      <c r="BH10" s="529"/>
      <c r="BI10" s="529"/>
      <c r="BJ10" s="529"/>
      <c r="BL10" s="529"/>
      <c r="BM10" s="529"/>
      <c r="BN10" s="529"/>
      <c r="BO10" s="529"/>
      <c r="BP10" s="529"/>
      <c r="BQ10" s="529"/>
      <c r="BR10" s="529"/>
      <c r="BS10" s="529"/>
      <c r="BT10" s="529"/>
      <c r="BU10" s="529"/>
    </row>
    <row r="11" spans="1:73" ht="75.75" customHeight="1" x14ac:dyDescent="0.25">
      <c r="A11" s="9" t="s">
        <v>71</v>
      </c>
      <c r="B11" s="4" t="s">
        <v>72</v>
      </c>
      <c r="C11" s="4" t="s">
        <v>337</v>
      </c>
      <c r="D11" s="4" t="s">
        <v>371</v>
      </c>
      <c r="E11" s="4" t="s">
        <v>370</v>
      </c>
      <c r="F11" s="4" t="s">
        <v>73</v>
      </c>
      <c r="G11" s="4" t="s">
        <v>75</v>
      </c>
      <c r="H11" s="6"/>
      <c r="I11" s="16">
        <v>1</v>
      </c>
      <c r="J11" s="16">
        <v>2</v>
      </c>
      <c r="K11" s="16">
        <v>3</v>
      </c>
      <c r="L11" s="16">
        <v>4</v>
      </c>
      <c r="M11" s="16">
        <v>5</v>
      </c>
      <c r="N11" s="16">
        <v>6</v>
      </c>
      <c r="O11" s="16">
        <v>7</v>
      </c>
      <c r="P11" s="16">
        <v>8</v>
      </c>
      <c r="Q11" s="16">
        <v>9</v>
      </c>
      <c r="R11" s="16" t="s">
        <v>189</v>
      </c>
      <c r="S11" s="230"/>
      <c r="T11" s="16">
        <v>1</v>
      </c>
      <c r="U11" s="16">
        <v>2</v>
      </c>
      <c r="V11" s="16">
        <v>3</v>
      </c>
      <c r="W11" s="16">
        <v>4</v>
      </c>
      <c r="X11" s="16">
        <v>5</v>
      </c>
      <c r="Y11" s="16">
        <v>6</v>
      </c>
      <c r="Z11" s="16">
        <v>7</v>
      </c>
      <c r="AA11" s="16">
        <v>8</v>
      </c>
      <c r="AB11" s="16">
        <v>9</v>
      </c>
      <c r="AC11" s="16" t="s">
        <v>189</v>
      </c>
      <c r="AE11" s="16">
        <v>1</v>
      </c>
      <c r="AF11" s="16">
        <v>2</v>
      </c>
      <c r="AG11" s="16">
        <v>3</v>
      </c>
      <c r="AH11" s="16">
        <v>4</v>
      </c>
      <c r="AI11" s="16">
        <v>5</v>
      </c>
      <c r="AJ11" s="16">
        <v>6</v>
      </c>
      <c r="AK11" s="16">
        <v>7</v>
      </c>
      <c r="AL11" s="16">
        <v>8</v>
      </c>
      <c r="AM11" s="16">
        <v>9</v>
      </c>
      <c r="AN11" s="16" t="s">
        <v>189</v>
      </c>
      <c r="AP11" s="16">
        <v>1</v>
      </c>
      <c r="AQ11" s="16">
        <v>2</v>
      </c>
      <c r="AR11" s="16">
        <v>3</v>
      </c>
      <c r="AS11" s="16">
        <v>4</v>
      </c>
      <c r="AT11" s="16">
        <v>5</v>
      </c>
      <c r="AU11" s="16">
        <v>6</v>
      </c>
      <c r="AV11" s="16">
        <v>7</v>
      </c>
      <c r="AW11" s="16">
        <v>8</v>
      </c>
      <c r="AX11" s="16">
        <v>9</v>
      </c>
      <c r="AY11" s="16" t="s">
        <v>189</v>
      </c>
      <c r="BA11" s="16">
        <v>1</v>
      </c>
      <c r="BB11" s="16">
        <v>2</v>
      </c>
      <c r="BC11" s="16">
        <v>3</v>
      </c>
      <c r="BD11" s="16">
        <v>4</v>
      </c>
      <c r="BE11" s="16">
        <v>5</v>
      </c>
      <c r="BF11" s="16">
        <v>6</v>
      </c>
      <c r="BG11" s="16">
        <v>7</v>
      </c>
      <c r="BH11" s="16">
        <v>8</v>
      </c>
      <c r="BI11" s="16">
        <v>9</v>
      </c>
      <c r="BJ11" s="16" t="s">
        <v>189</v>
      </c>
      <c r="BL11" s="16">
        <v>1</v>
      </c>
      <c r="BM11" s="16">
        <v>2</v>
      </c>
      <c r="BN11" s="16">
        <v>3</v>
      </c>
      <c r="BO11" s="16">
        <v>4</v>
      </c>
      <c r="BP11" s="16">
        <v>5</v>
      </c>
      <c r="BQ11" s="16">
        <v>6</v>
      </c>
      <c r="BR11" s="16">
        <v>7</v>
      </c>
      <c r="BS11" s="16">
        <v>8</v>
      </c>
      <c r="BT11" s="16">
        <v>9</v>
      </c>
      <c r="BU11" s="16" t="s">
        <v>189</v>
      </c>
    </row>
    <row r="12" spans="1:73" ht="15.75" thickBot="1" x14ac:dyDescent="0.3">
      <c r="A12" s="7"/>
      <c r="B12" s="7"/>
      <c r="C12" s="7"/>
      <c r="D12" s="7"/>
      <c r="E12" s="7"/>
      <c r="F12" s="7"/>
      <c r="G12" s="6"/>
      <c r="H12" s="6"/>
      <c r="I12" s="230"/>
      <c r="J12" s="230"/>
      <c r="K12" s="230"/>
      <c r="L12" s="230"/>
      <c r="M12" s="230"/>
      <c r="N12" s="230"/>
      <c r="O12" s="230"/>
      <c r="P12" s="230"/>
      <c r="Q12" s="230"/>
      <c r="R12" s="275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75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75"/>
      <c r="BA12" s="230"/>
      <c r="BB12" s="230"/>
      <c r="BC12" s="230"/>
      <c r="BD12" s="230"/>
      <c r="BE12" s="230"/>
      <c r="BF12" s="230"/>
      <c r="BG12" s="230"/>
      <c r="BH12" s="230"/>
      <c r="BI12" s="230"/>
      <c r="BJ12" s="275"/>
      <c r="BL12" s="230"/>
      <c r="BM12" s="230"/>
      <c r="BN12" s="230"/>
      <c r="BO12" s="230"/>
      <c r="BP12" s="230"/>
      <c r="BQ12" s="230"/>
      <c r="BR12" s="230"/>
      <c r="BS12" s="230"/>
      <c r="BT12" s="230"/>
      <c r="BU12" s="275"/>
    </row>
    <row r="13" spans="1:73" ht="16.5" thickTop="1" thickBot="1" x14ac:dyDescent="0.3">
      <c r="A13" s="232" t="s">
        <v>79</v>
      </c>
      <c r="B13" s="527" t="s">
        <v>317</v>
      </c>
      <c r="C13" s="527"/>
      <c r="D13" s="527"/>
      <c r="E13" s="527"/>
      <c r="F13" s="527"/>
      <c r="G13" s="527"/>
      <c r="H13" s="232"/>
      <c r="I13" s="440">
        <f>IF('III Plan Rates'!$AG15&gt;0,(SUMPRODUCT(I15:I114,'III Plan Rates'!$AG17:$AG116))/'III Plan Rates'!$AG15,0)</f>
        <v>0</v>
      </c>
      <c r="J13" s="440">
        <f>IF('III Plan Rates'!$AH15&gt;0,(SUMPRODUCT(J15:J114,'III Plan Rates'!$AH17:$AH116))/'III Plan Rates'!$AH15,0)</f>
        <v>0</v>
      </c>
      <c r="K13" s="440">
        <f>IF('III Plan Rates'!$AI15&gt;0,(SUMPRODUCT(K15:K114,'III Plan Rates'!$AI17:$AI116))/'III Plan Rates'!$AI15,0)</f>
        <v>0</v>
      </c>
      <c r="L13" s="440">
        <f>IF('III Plan Rates'!$AJ15&gt;0,(SUMPRODUCT(L15:L114,'III Plan Rates'!$AJ17:$AJ116))/'III Plan Rates'!$AJ15,0)</f>
        <v>0</v>
      </c>
      <c r="M13" s="440">
        <f>IF('III Plan Rates'!$AK15&gt;0,(SUMPRODUCT(M15:M114,'III Plan Rates'!$AK17:$AK116))/'III Plan Rates'!$AK15,0)</f>
        <v>0</v>
      </c>
      <c r="N13" s="440">
        <f>IF('III Plan Rates'!$AL15&gt;0,(SUMPRODUCT(N15:N114,'III Plan Rates'!$AL17:$AL116))/'III Plan Rates'!$AL15,0)</f>
        <v>0</v>
      </c>
      <c r="O13" s="440">
        <f>IF('III Plan Rates'!$AM15&gt;0,(SUMPRODUCT(O15:O114,'III Plan Rates'!$AM17:$AM116))/'III Plan Rates'!$AM15,0)</f>
        <v>0</v>
      </c>
      <c r="P13" s="440">
        <f>IF('III Plan Rates'!$AN15&gt;0,(SUMPRODUCT(P15:P114,'III Plan Rates'!$AN17:$AN116))/'III Plan Rates'!$AN15,0)</f>
        <v>0</v>
      </c>
      <c r="Q13" s="440">
        <f>IF('III Plan Rates'!$AO15&gt;0,(SUMPRODUCT(Q15:Q114,'III Plan Rates'!$AO17:$AO116))/'III Plan Rates'!$AO15,0)</f>
        <v>0</v>
      </c>
      <c r="R13" s="440">
        <f>IF('III Plan Rates'!$AP15&gt;0,(SUMPRODUCT(R15:R114,'III Plan Rates'!$AP17:$AP116))/'III Plan Rates'!$AP15,0)</f>
        <v>0</v>
      </c>
      <c r="S13" s="277"/>
      <c r="T13" s="440">
        <f>IF('III Plan Rates'!$AG15&gt;0,(SUMPRODUCT(T15:T114,'III Plan Rates'!$AG17:$AG116))/'III Plan Rates'!$AG15,0)</f>
        <v>0</v>
      </c>
      <c r="U13" s="440">
        <f>IF('III Plan Rates'!$AH15&gt;0,(SUMPRODUCT(U15:U114,'III Plan Rates'!$AH17:$AH116))/'III Plan Rates'!$AH15,0)</f>
        <v>0</v>
      </c>
      <c r="V13" s="440">
        <f>IF('III Plan Rates'!$AI15&gt;0,(SUMPRODUCT(V15:V114,'III Plan Rates'!$AI17:$AI116))/'III Plan Rates'!$AI15,0)</f>
        <v>0</v>
      </c>
      <c r="W13" s="440">
        <f>IF('III Plan Rates'!$AJ15&gt;0,(SUMPRODUCT(W15:W114,'III Plan Rates'!$AJ17:$AJ116))/'III Plan Rates'!$AJ15,0)</f>
        <v>0</v>
      </c>
      <c r="X13" s="440">
        <f>IF('III Plan Rates'!$AK15&gt;0,(SUMPRODUCT(X15:X114,'III Plan Rates'!$AK17:$AK116))/'III Plan Rates'!$AK15,0)</f>
        <v>0</v>
      </c>
      <c r="Y13" s="440">
        <f>IF('III Plan Rates'!$AL15&gt;0,(SUMPRODUCT(Y15:Y114,'III Plan Rates'!$AL17:$AL116))/'III Plan Rates'!$AL15,0)</f>
        <v>0</v>
      </c>
      <c r="Z13" s="440">
        <f>IF('III Plan Rates'!$AM15&gt;0,(SUMPRODUCT(Z15:Z114,'III Plan Rates'!$AM17:$AM116))/'III Plan Rates'!$AM15,0)</f>
        <v>0</v>
      </c>
      <c r="AA13" s="440">
        <f>IF('III Plan Rates'!$AN15&gt;0,(SUMPRODUCT(AA15:AA114,'III Plan Rates'!$AN17:$AN116))/'III Plan Rates'!$AN15,0)</f>
        <v>0</v>
      </c>
      <c r="AB13" s="440">
        <f>IF('III Plan Rates'!$AO15&gt;0,(SUMPRODUCT(AB15:AB114,'III Plan Rates'!$AO17:$AO116))/'III Plan Rates'!$AO15,0)</f>
        <v>0</v>
      </c>
      <c r="AC13" s="440">
        <f>IF('III Plan Rates'!$AP15&gt;0,(SUMPRODUCT(AC15:AC114,'III Plan Rates'!$AP17:$AP116))/'III Plan Rates'!$AP15,0)</f>
        <v>0</v>
      </c>
      <c r="AD13" s="441"/>
      <c r="AE13" s="442">
        <f>IF('III Plan Rates'!$AG15&gt;0,(SUMPRODUCT(AE15:AE114,'III Plan Rates'!$AG17:$AG116))/'III Plan Rates'!$AG15,0)</f>
        <v>0</v>
      </c>
      <c r="AF13" s="442">
        <f>IF('III Plan Rates'!$AH15&gt;0,(SUMPRODUCT(AF15:AF114,'III Plan Rates'!$AH17:$AH116))/'III Plan Rates'!$AH15,0)</f>
        <v>0</v>
      </c>
      <c r="AG13" s="442">
        <f>IF('III Plan Rates'!$AI15&gt;0,(SUMPRODUCT(AG15:AG114,'III Plan Rates'!$AI17:$AI116))/'III Plan Rates'!$AI15,0)</f>
        <v>0</v>
      </c>
      <c r="AH13" s="442">
        <f>IF('III Plan Rates'!$AJ15&gt;0,(SUMPRODUCT(AH15:AH114,'III Plan Rates'!$AJ17:$AJ116))/'III Plan Rates'!$AJ15,0)</f>
        <v>0</v>
      </c>
      <c r="AI13" s="442">
        <f>IF('III Plan Rates'!$AK15&gt;0,(SUMPRODUCT(AI15:AI114,'III Plan Rates'!$AK17:$AK116))/'III Plan Rates'!$AK15,0)</f>
        <v>0</v>
      </c>
      <c r="AJ13" s="442">
        <f>IF('III Plan Rates'!$AL15&gt;0,(SUMPRODUCT(AJ15:AJ114,'III Plan Rates'!$AL17:$AL116))/'III Plan Rates'!$AL15,0)</f>
        <v>0</v>
      </c>
      <c r="AK13" s="442">
        <f>IF('III Plan Rates'!$AM15&gt;0,(SUMPRODUCT(AK15:AK114,'III Plan Rates'!$AM17:$AM116))/'III Plan Rates'!$AM15,0)</f>
        <v>0</v>
      </c>
      <c r="AL13" s="442">
        <f>IF('III Plan Rates'!$AN15&gt;0,(SUMPRODUCT(AL15:AL114,'III Plan Rates'!$AN17:$AN116))/'III Plan Rates'!$AN15,0)</f>
        <v>0</v>
      </c>
      <c r="AM13" s="442">
        <f>IF('III Plan Rates'!$AO15&gt;0,(SUMPRODUCT(AM15:AM114,'III Plan Rates'!$AO17:$AO116))/'III Plan Rates'!$AO15,0)</f>
        <v>0</v>
      </c>
      <c r="AN13" s="442">
        <f>IF('III Plan Rates'!$AP15&gt;0,(SUMPRODUCT(AN15:AN114,'III Plan Rates'!$AP17:$AP116))/'III Plan Rates'!$AP15,0)</f>
        <v>0</v>
      </c>
      <c r="AO13" s="443"/>
      <c r="AP13" s="440">
        <f>IF('III Plan Rates'!$AG15&gt;0,(SUMPRODUCT(AP15:AP114,'III Plan Rates'!$AG17:$AG116))/'III Plan Rates'!$AG15,0)</f>
        <v>0</v>
      </c>
      <c r="AQ13" s="440">
        <f>IF('III Plan Rates'!$AH15&gt;0,(SUMPRODUCT(AQ15:AQ114,'III Plan Rates'!$AH17:$AH116))/'III Plan Rates'!$AH15,0)</f>
        <v>0</v>
      </c>
      <c r="AR13" s="440">
        <f>IF('III Plan Rates'!$AI15&gt;0,(SUMPRODUCT(AR15:AR114,'III Plan Rates'!$AI17:$AI116))/'III Plan Rates'!$AI15,0)</f>
        <v>0</v>
      </c>
      <c r="AS13" s="440">
        <f>IF('III Plan Rates'!$AJ15&gt;0,(SUMPRODUCT(AS15:AS114,'III Plan Rates'!$AJ17:$AJ116))/'III Plan Rates'!$AJ15,0)</f>
        <v>0</v>
      </c>
      <c r="AT13" s="440">
        <f>IF('III Plan Rates'!$AK15&gt;0,(SUMPRODUCT(AT15:AT114,'III Plan Rates'!$AK17:$AK116))/'III Plan Rates'!$AK15,0)</f>
        <v>0</v>
      </c>
      <c r="AU13" s="440">
        <f>IF('III Plan Rates'!$AL15&gt;0,(SUMPRODUCT(AU15:AU114,'III Plan Rates'!$AL17:$AL116))/'III Plan Rates'!$AL15,0)</f>
        <v>0</v>
      </c>
      <c r="AV13" s="440">
        <f>IF('III Plan Rates'!$AM15&gt;0,(SUMPRODUCT(AV15:AV114,'III Plan Rates'!$AM17:$AM116))/'III Plan Rates'!$AM15,0)</f>
        <v>0</v>
      </c>
      <c r="AW13" s="440">
        <f>IF('III Plan Rates'!$AN15&gt;0,(SUMPRODUCT(AW15:AW114,'III Plan Rates'!$AN17:$AN116))/'III Plan Rates'!$AN15,0)</f>
        <v>0</v>
      </c>
      <c r="AX13" s="440">
        <f>IF('III Plan Rates'!$AO15&gt;0,(SUMPRODUCT(AX15:AX114,'III Plan Rates'!$AO17:$AO116))/'III Plan Rates'!$AO15,0)</f>
        <v>0</v>
      </c>
      <c r="AY13" s="440">
        <f>IF('III Plan Rates'!$AP15&gt;0,(SUMPRODUCT(AY15:AY114,'III Plan Rates'!$AP17:$AP116))/'III Plan Rates'!$AP15,0)</f>
        <v>0</v>
      </c>
      <c r="AZ13" s="441"/>
      <c r="BA13" s="440">
        <f>IF('III Plan Rates'!$AG15&gt;0,(SUMPRODUCT(BA15:BA114,'III Plan Rates'!$AG17:$AG116))/'III Plan Rates'!$AG15,0)</f>
        <v>0</v>
      </c>
      <c r="BB13" s="440">
        <f>IF('III Plan Rates'!$AH15&gt;0,(SUMPRODUCT(BB15:BB114,'III Plan Rates'!$AH17:$AH116))/'III Plan Rates'!$AH15,0)</f>
        <v>0</v>
      </c>
      <c r="BC13" s="440">
        <f>IF('III Plan Rates'!$AI15&gt;0,(SUMPRODUCT(BC15:BC114,'III Plan Rates'!$AI17:$AI116))/'III Plan Rates'!$AI15,0)</f>
        <v>0</v>
      </c>
      <c r="BD13" s="440">
        <f>IF('III Plan Rates'!$AJ15&gt;0,(SUMPRODUCT(BD15:BD114,'III Plan Rates'!$AJ17:$AJ116))/'III Plan Rates'!$AJ15,0)</f>
        <v>0</v>
      </c>
      <c r="BE13" s="440">
        <f>IF('III Plan Rates'!$AK15&gt;0,(SUMPRODUCT(BE15:BE114,'III Plan Rates'!$AK17:$AK116))/'III Plan Rates'!$AK15,0)</f>
        <v>0</v>
      </c>
      <c r="BF13" s="440">
        <f>IF('III Plan Rates'!$AL15&gt;0,(SUMPRODUCT(BF15:BF114,'III Plan Rates'!$AL17:$AL116))/'III Plan Rates'!$AL15,0)</f>
        <v>0</v>
      </c>
      <c r="BG13" s="440">
        <f>IF('III Plan Rates'!$AM15&gt;0,(SUMPRODUCT(BG15:BG114,'III Plan Rates'!$AM17:$AM116))/'III Plan Rates'!$AM15,0)</f>
        <v>0</v>
      </c>
      <c r="BH13" s="440">
        <f>IF('III Plan Rates'!$AN15&gt;0,(SUMPRODUCT(BH15:BH114,'III Plan Rates'!$AN17:$AN116))/'III Plan Rates'!$AN15,0)</f>
        <v>0</v>
      </c>
      <c r="BI13" s="440">
        <f>IF('III Plan Rates'!$AO15&gt;0,(SUMPRODUCT(BI15:BI114,'III Plan Rates'!$AO17:$AO116))/'III Plan Rates'!$AO15,0)</f>
        <v>0</v>
      </c>
      <c r="BJ13" s="440">
        <f>IF('III Plan Rates'!$AP15&gt;0,(SUMPRODUCT(BJ15:BJ114,'III Plan Rates'!$AP17:$AP116))/'III Plan Rates'!$AP15,0)</f>
        <v>0</v>
      </c>
      <c r="BK13" s="441"/>
      <c r="BL13" s="440">
        <f>IF('III Plan Rates'!$AG15&gt;0,(SUMPRODUCT(BL15:BL114,'III Plan Rates'!$AG17:$AG116))/'III Plan Rates'!$AG15,0)</f>
        <v>0</v>
      </c>
      <c r="BM13" s="440">
        <f>IF('III Plan Rates'!$AH15&gt;0,(SUMPRODUCT(BM15:BM114,'III Plan Rates'!$AH17:$AH116))/'III Plan Rates'!$AH15,0)</f>
        <v>0</v>
      </c>
      <c r="BN13" s="440">
        <f>IF('III Plan Rates'!$AI15&gt;0,(SUMPRODUCT(BN15:BN114,'III Plan Rates'!$AI17:$AI116))/'III Plan Rates'!$AI15,0)</f>
        <v>0</v>
      </c>
      <c r="BO13" s="440">
        <f>IF('III Plan Rates'!$AJ15&gt;0,(SUMPRODUCT(BO15:BO114,'III Plan Rates'!$AJ17:$AJ116))/'III Plan Rates'!$AJ15,0)</f>
        <v>0</v>
      </c>
      <c r="BP13" s="440">
        <f>IF('III Plan Rates'!$AK15&gt;0,(SUMPRODUCT(BP15:BP114,'III Plan Rates'!$AK17:$AK116))/'III Plan Rates'!$AK15,0)</f>
        <v>0</v>
      </c>
      <c r="BQ13" s="440">
        <f>IF('III Plan Rates'!$AL15&gt;0,(SUMPRODUCT(BQ15:BQ114,'III Plan Rates'!$AL17:$AL116))/'III Plan Rates'!$AL15,0)</f>
        <v>0</v>
      </c>
      <c r="BR13" s="440">
        <f>IF('III Plan Rates'!$AM15&gt;0,(SUMPRODUCT(BR15:BR114,'III Plan Rates'!$AM17:$AM116))/'III Plan Rates'!$AM15,0)</f>
        <v>0</v>
      </c>
      <c r="BS13" s="440">
        <f>IF('III Plan Rates'!$AN15&gt;0,(SUMPRODUCT(BS15:BS114,'III Plan Rates'!$AN17:$AN116))/'III Plan Rates'!$AN15,0)</f>
        <v>0</v>
      </c>
      <c r="BT13" s="440">
        <f>IF('III Plan Rates'!$AO15&gt;0,(SUMPRODUCT(BT15:BT114,'III Plan Rates'!$AO17:$AO116))/'III Plan Rates'!$AO15,0)</f>
        <v>0</v>
      </c>
      <c r="BU13" s="440">
        <f>IF('III Plan Rates'!$AP15&gt;0,(SUMPRODUCT(BU15:BU114,'III Plan Rates'!$AP17:$AP116))/'III Plan Rates'!$AP15,0)</f>
        <v>0</v>
      </c>
    </row>
    <row r="14" spans="1:73" ht="15.75" thickTop="1" x14ac:dyDescent="0.25">
      <c r="A14" s="230"/>
      <c r="B14" s="230"/>
      <c r="C14" s="258"/>
      <c r="D14" s="258"/>
      <c r="E14" s="258"/>
      <c r="F14" s="258"/>
      <c r="G14" s="258"/>
      <c r="H14" s="258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439"/>
      <c r="AE14" s="258"/>
      <c r="AF14" s="258"/>
      <c r="AG14" s="258"/>
      <c r="AH14" s="258"/>
      <c r="AI14" s="258"/>
      <c r="AJ14" s="258"/>
      <c r="AK14" s="258"/>
      <c r="AL14" s="258"/>
      <c r="AM14" s="258"/>
      <c r="AN14" s="446"/>
      <c r="AO14" s="439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439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439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</row>
    <row r="15" spans="1:73" x14ac:dyDescent="0.25">
      <c r="A15" s="8" t="s">
        <v>80</v>
      </c>
      <c r="B15" s="435">
        <f>'III Plan Rates'!B17</f>
        <v>0</v>
      </c>
      <c r="C15" s="435">
        <f>'III Plan Rates'!D17</f>
        <v>0</v>
      </c>
      <c r="D15" s="436">
        <f>'III Plan Rates'!E17</f>
        <v>0</v>
      </c>
      <c r="E15" s="437">
        <f>'III Plan Rates'!F17</f>
        <v>0</v>
      </c>
      <c r="F15" s="438">
        <f>'III Plan Rates'!G17</f>
        <v>0</v>
      </c>
      <c r="G15" s="438">
        <f>'III Plan Rates'!J17</f>
        <v>0</v>
      </c>
      <c r="H15" s="258"/>
      <c r="I15" s="269"/>
      <c r="J15" s="269"/>
      <c r="K15" s="269"/>
      <c r="L15" s="269"/>
      <c r="M15" s="269"/>
      <c r="N15" s="269"/>
      <c r="O15" s="269"/>
      <c r="P15" s="269"/>
      <c r="Q15" s="269"/>
      <c r="R15" s="440">
        <f>IF('III Plan Rates'!$AP17&gt;0,SUMPRODUCT(I15:Q15,'III Plan Rates'!$AG17:$AO17)/'III Plan Rates'!$AP17,0)</f>
        <v>0</v>
      </c>
      <c r="S15" s="444"/>
      <c r="T15" s="440" t="e">
        <f>'III Plan Rates'!$AA17*'V Consumer Factors'!$N$12*'II Rate Development &amp; Change'!$J$35</f>
        <v>#DIV/0!</v>
      </c>
      <c r="U15" s="440" t="e">
        <f>'III Plan Rates'!$AA17*'V Consumer Factors'!$N$13*'II Rate Development &amp; Change'!$J$35</f>
        <v>#DIV/0!</v>
      </c>
      <c r="V15" s="440" t="e">
        <f>'III Plan Rates'!$AA17*'V Consumer Factors'!$N$14*'II Rate Development &amp; Change'!$J$35</f>
        <v>#DIV/0!</v>
      </c>
      <c r="W15" s="440" t="e">
        <f>'III Plan Rates'!$AA17*'V Consumer Factors'!$N$15*'II Rate Development &amp; Change'!$J$35</f>
        <v>#DIV/0!</v>
      </c>
      <c r="X15" s="440" t="e">
        <f>'III Plan Rates'!$AA17*'V Consumer Factors'!$N$16*'II Rate Development &amp; Change'!$J$35</f>
        <v>#DIV/0!</v>
      </c>
      <c r="Y15" s="440" t="e">
        <f>'III Plan Rates'!$AA17*'V Consumer Factors'!$N$17*'II Rate Development &amp; Change'!$J$35</f>
        <v>#DIV/0!</v>
      </c>
      <c r="Z15" s="440" t="e">
        <f>'III Plan Rates'!$AA17*'V Consumer Factors'!$N$18*'II Rate Development &amp; Change'!$J$35</f>
        <v>#DIV/0!</v>
      </c>
      <c r="AA15" s="440" t="e">
        <f>'III Plan Rates'!$AA17*'V Consumer Factors'!$N$19*'II Rate Development &amp; Change'!$J$35</f>
        <v>#DIV/0!</v>
      </c>
      <c r="AB15" s="440" t="e">
        <f>'III Plan Rates'!$AA17*'V Consumer Factors'!$N$20*'II Rate Development &amp; Change'!$J$35</f>
        <v>#DIV/0!</v>
      </c>
      <c r="AC15" s="440">
        <f>IF('III Plan Rates'!$AP17&gt;0,SUMPRODUCT(T15:AB15,'III Plan Rates'!$AG17:$AO17)/'III Plan Rates'!$AP17,0)</f>
        <v>0</v>
      </c>
      <c r="AD15" s="441"/>
      <c r="AE15" s="442">
        <f t="shared" ref="AE15:AM30" si="0">IF(I15&gt;0,T15/I15-1,0)</f>
        <v>0</v>
      </c>
      <c r="AF15" s="442">
        <f t="shared" si="0"/>
        <v>0</v>
      </c>
      <c r="AG15" s="442">
        <f t="shared" si="0"/>
        <v>0</v>
      </c>
      <c r="AH15" s="442">
        <f t="shared" si="0"/>
        <v>0</v>
      </c>
      <c r="AI15" s="442">
        <f t="shared" si="0"/>
        <v>0</v>
      </c>
      <c r="AJ15" s="442">
        <f t="shared" si="0"/>
        <v>0</v>
      </c>
      <c r="AK15" s="442">
        <f t="shared" si="0"/>
        <v>0</v>
      </c>
      <c r="AL15" s="442">
        <f t="shared" si="0"/>
        <v>0</v>
      </c>
      <c r="AM15" s="442">
        <f t="shared" si="0"/>
        <v>0</v>
      </c>
      <c r="AN15" s="442">
        <f>IF(R15&gt;0,AC15/R15-1,0)</f>
        <v>0</v>
      </c>
      <c r="AO15" s="441"/>
      <c r="AP15" s="440" t="e">
        <f>'III Plan Rates'!$AA17*'V Consumer Factors'!$N$12*'II Rate Development &amp; Change'!$K$35</f>
        <v>#DIV/0!</v>
      </c>
      <c r="AQ15" s="440" t="e">
        <f>'III Plan Rates'!$AA17*'V Consumer Factors'!$N$13*'II Rate Development &amp; Change'!$K$35</f>
        <v>#DIV/0!</v>
      </c>
      <c r="AR15" s="440" t="e">
        <f>'III Plan Rates'!$AA17*'V Consumer Factors'!$N$14*'II Rate Development &amp; Change'!$K$35</f>
        <v>#DIV/0!</v>
      </c>
      <c r="AS15" s="440" t="e">
        <f>'III Plan Rates'!$AA17*'V Consumer Factors'!$N$15*'II Rate Development &amp; Change'!$K$35</f>
        <v>#DIV/0!</v>
      </c>
      <c r="AT15" s="440" t="e">
        <f>'III Plan Rates'!$AA17*'V Consumer Factors'!$N$16*'II Rate Development &amp; Change'!$K$35</f>
        <v>#DIV/0!</v>
      </c>
      <c r="AU15" s="440" t="e">
        <f>'III Plan Rates'!$AA17*'V Consumer Factors'!$N$17*'II Rate Development &amp; Change'!$K$35</f>
        <v>#DIV/0!</v>
      </c>
      <c r="AV15" s="440" t="e">
        <f>'III Plan Rates'!$AA17*'V Consumer Factors'!$N$18*'II Rate Development &amp; Change'!$K$35</f>
        <v>#DIV/0!</v>
      </c>
      <c r="AW15" s="440" t="e">
        <f>'III Plan Rates'!$AA17*'V Consumer Factors'!$N$19*'II Rate Development &amp; Change'!$K$35</f>
        <v>#DIV/0!</v>
      </c>
      <c r="AX15" s="440" t="e">
        <f>'III Plan Rates'!$AA17*'V Consumer Factors'!$N$20*'II Rate Development &amp; Change'!$K$35</f>
        <v>#DIV/0!</v>
      </c>
      <c r="AY15" s="440">
        <f>IF('III Plan Rates'!$AP17&gt;0,SUMPRODUCT(AP15:AX15,'III Plan Rates'!$AG17:$AO17)/'III Plan Rates'!$AP17,0)</f>
        <v>0</v>
      </c>
      <c r="AZ15" s="445"/>
      <c r="BA15" s="440" t="e">
        <f>'III Plan Rates'!$AA17*'V Consumer Factors'!$N$12*'II Rate Development &amp; Change'!$L$35</f>
        <v>#DIV/0!</v>
      </c>
      <c r="BB15" s="440" t="e">
        <f>'III Plan Rates'!$AA17*'V Consumer Factors'!$N$13*'II Rate Development &amp; Change'!$L$35</f>
        <v>#DIV/0!</v>
      </c>
      <c r="BC15" s="440" t="e">
        <f>'III Plan Rates'!$AA17*'V Consumer Factors'!$N$14*'II Rate Development &amp; Change'!$L$35</f>
        <v>#DIV/0!</v>
      </c>
      <c r="BD15" s="440" t="e">
        <f>'III Plan Rates'!$AA17*'V Consumer Factors'!$N$15*'II Rate Development &amp; Change'!$L$35</f>
        <v>#DIV/0!</v>
      </c>
      <c r="BE15" s="440" t="e">
        <f>'III Plan Rates'!$AA17*'V Consumer Factors'!$N$16*'II Rate Development &amp; Change'!$L$35</f>
        <v>#DIV/0!</v>
      </c>
      <c r="BF15" s="440" t="e">
        <f>'III Plan Rates'!$AA17*'V Consumer Factors'!$N$17*'II Rate Development &amp; Change'!$L$35</f>
        <v>#DIV/0!</v>
      </c>
      <c r="BG15" s="440" t="e">
        <f>'III Plan Rates'!$AA17*'V Consumer Factors'!$N$18*'II Rate Development &amp; Change'!$L$35</f>
        <v>#DIV/0!</v>
      </c>
      <c r="BH15" s="440" t="e">
        <f>'III Plan Rates'!$AA17*'V Consumer Factors'!$N$19*'II Rate Development &amp; Change'!$L$35</f>
        <v>#DIV/0!</v>
      </c>
      <c r="BI15" s="440" t="e">
        <f>'III Plan Rates'!$AA17*'V Consumer Factors'!$N$20*'II Rate Development &amp; Change'!$L$35</f>
        <v>#DIV/0!</v>
      </c>
      <c r="BJ15" s="440">
        <f>IF('III Plan Rates'!$AP17&gt;0,SUMPRODUCT(BA15:BI15,'III Plan Rates'!$AG17:$AO17)/'III Plan Rates'!$AP17,0)</f>
        <v>0</v>
      </c>
      <c r="BK15" s="445"/>
      <c r="BL15" s="440" t="e">
        <f>'III Plan Rates'!$AA17*'V Consumer Factors'!$N$12*'II Rate Development &amp; Change'!$M$35</f>
        <v>#DIV/0!</v>
      </c>
      <c r="BM15" s="440" t="e">
        <f>'III Plan Rates'!$AA17*'V Consumer Factors'!$N$13*'II Rate Development &amp; Change'!$M$35</f>
        <v>#DIV/0!</v>
      </c>
      <c r="BN15" s="440" t="e">
        <f>'III Plan Rates'!$AA17*'V Consumer Factors'!$N$14*'II Rate Development &amp; Change'!$M$35</f>
        <v>#DIV/0!</v>
      </c>
      <c r="BO15" s="440" t="e">
        <f>'III Plan Rates'!$AA17*'V Consumer Factors'!$N$15*'II Rate Development &amp; Change'!$M$35</f>
        <v>#DIV/0!</v>
      </c>
      <c r="BP15" s="440" t="e">
        <f>'III Plan Rates'!$AA17*'V Consumer Factors'!$N$16*'II Rate Development &amp; Change'!$M$35</f>
        <v>#DIV/0!</v>
      </c>
      <c r="BQ15" s="440" t="e">
        <f>'III Plan Rates'!$AA17*'V Consumer Factors'!$N$17*'II Rate Development &amp; Change'!$M$35</f>
        <v>#DIV/0!</v>
      </c>
      <c r="BR15" s="440" t="e">
        <f>'III Plan Rates'!$AA17*'V Consumer Factors'!$N$18*'II Rate Development &amp; Change'!$M$35</f>
        <v>#DIV/0!</v>
      </c>
      <c r="BS15" s="440" t="e">
        <f>'III Plan Rates'!$AA17*'V Consumer Factors'!$N$19*'II Rate Development &amp; Change'!$M$35</f>
        <v>#DIV/0!</v>
      </c>
      <c r="BT15" s="440" t="e">
        <f>'III Plan Rates'!$AA17*'V Consumer Factors'!$N$20*'II Rate Development &amp; Change'!$M$35</f>
        <v>#DIV/0!</v>
      </c>
      <c r="BU15" s="440">
        <f>IF('III Plan Rates'!$AP17&gt;0,SUMPRODUCT(BL15:BT15,'III Plan Rates'!$AG17:$AO17)/'III Plan Rates'!$AP17,0)</f>
        <v>0</v>
      </c>
    </row>
    <row r="16" spans="1:73" x14ac:dyDescent="0.25">
      <c r="A16" s="8" t="s">
        <v>81</v>
      </c>
      <c r="B16" s="437">
        <f>'III Plan Rates'!B18</f>
        <v>0</v>
      </c>
      <c r="C16" s="435">
        <f>'III Plan Rates'!D18</f>
        <v>0</v>
      </c>
      <c r="D16" s="436">
        <f>'III Plan Rates'!E18</f>
        <v>0</v>
      </c>
      <c r="E16" s="437">
        <f>'III Plan Rates'!F18</f>
        <v>0</v>
      </c>
      <c r="F16" s="438">
        <f>'III Plan Rates'!G18</f>
        <v>0</v>
      </c>
      <c r="G16" s="438">
        <f>'III Plan Rates'!J18</f>
        <v>0</v>
      </c>
      <c r="H16" s="258"/>
      <c r="I16" s="269"/>
      <c r="J16" s="269"/>
      <c r="K16" s="269"/>
      <c r="L16" s="269"/>
      <c r="M16" s="269"/>
      <c r="N16" s="269"/>
      <c r="O16" s="269"/>
      <c r="P16" s="269"/>
      <c r="Q16" s="269"/>
      <c r="R16" s="440">
        <f>IF('III Plan Rates'!$AP18&gt;0,SUMPRODUCT(I16:Q16,'III Plan Rates'!$AG18:$AO18)/'III Plan Rates'!$AP18,0)</f>
        <v>0</v>
      </c>
      <c r="S16" s="444"/>
      <c r="T16" s="440" t="e">
        <f>'III Plan Rates'!$AA18*'V Consumer Factors'!$N$12*'II Rate Development &amp; Change'!$J$35</f>
        <v>#DIV/0!</v>
      </c>
      <c r="U16" s="440" t="e">
        <f>'III Plan Rates'!$AA18*'V Consumer Factors'!$N$13*'II Rate Development &amp; Change'!$J$35</f>
        <v>#DIV/0!</v>
      </c>
      <c r="V16" s="440" t="e">
        <f>'III Plan Rates'!$AA18*'V Consumer Factors'!$N$14*'II Rate Development &amp; Change'!$J$35</f>
        <v>#DIV/0!</v>
      </c>
      <c r="W16" s="440" t="e">
        <f>'III Plan Rates'!$AA18*'V Consumer Factors'!$N$15*'II Rate Development &amp; Change'!$J$35</f>
        <v>#DIV/0!</v>
      </c>
      <c r="X16" s="440" t="e">
        <f>'III Plan Rates'!$AA18*'V Consumer Factors'!$N$16*'II Rate Development &amp; Change'!$J$35</f>
        <v>#DIV/0!</v>
      </c>
      <c r="Y16" s="440" t="e">
        <f>'III Plan Rates'!$AA18*'V Consumer Factors'!$N$17*'II Rate Development &amp; Change'!$J$35</f>
        <v>#DIV/0!</v>
      </c>
      <c r="Z16" s="440" t="e">
        <f>'III Plan Rates'!$AA18*'V Consumer Factors'!$N$18*'II Rate Development &amp; Change'!$J$35</f>
        <v>#DIV/0!</v>
      </c>
      <c r="AA16" s="440" t="e">
        <f>'III Plan Rates'!$AA18*'V Consumer Factors'!$N$19*'II Rate Development &amp; Change'!$J$35</f>
        <v>#DIV/0!</v>
      </c>
      <c r="AB16" s="440" t="e">
        <f>'III Plan Rates'!$AA18*'V Consumer Factors'!$N$20*'II Rate Development &amp; Change'!$J$35</f>
        <v>#DIV/0!</v>
      </c>
      <c r="AC16" s="440">
        <f>IF('III Plan Rates'!$AP18&gt;0,SUMPRODUCT(T16:AB16,'III Plan Rates'!$AG18:$AO18)/'III Plan Rates'!$AP18,0)</f>
        <v>0</v>
      </c>
      <c r="AD16" s="441"/>
      <c r="AE16" s="442">
        <f t="shared" si="0"/>
        <v>0</v>
      </c>
      <c r="AF16" s="442">
        <f t="shared" si="0"/>
        <v>0</v>
      </c>
      <c r="AG16" s="442">
        <f t="shared" si="0"/>
        <v>0</v>
      </c>
      <c r="AH16" s="442">
        <f t="shared" si="0"/>
        <v>0</v>
      </c>
      <c r="AI16" s="442">
        <f t="shared" si="0"/>
        <v>0</v>
      </c>
      <c r="AJ16" s="442">
        <f t="shared" si="0"/>
        <v>0</v>
      </c>
      <c r="AK16" s="442">
        <f t="shared" si="0"/>
        <v>0</v>
      </c>
      <c r="AL16" s="442">
        <f t="shared" si="0"/>
        <v>0</v>
      </c>
      <c r="AM16" s="442">
        <f t="shared" si="0"/>
        <v>0</v>
      </c>
      <c r="AN16" s="442">
        <f>IF(R16&gt;0,AC16/R16-1,0)</f>
        <v>0</v>
      </c>
      <c r="AO16" s="441"/>
      <c r="AP16" s="440" t="e">
        <f>'III Plan Rates'!$AA18*'V Consumer Factors'!$N$12*'II Rate Development &amp; Change'!$K$35</f>
        <v>#DIV/0!</v>
      </c>
      <c r="AQ16" s="440" t="e">
        <f>'III Plan Rates'!$AA18*'V Consumer Factors'!$N$13*'II Rate Development &amp; Change'!$K$35</f>
        <v>#DIV/0!</v>
      </c>
      <c r="AR16" s="440" t="e">
        <f>'III Plan Rates'!$AA18*'V Consumer Factors'!$N$14*'II Rate Development &amp; Change'!$K$35</f>
        <v>#DIV/0!</v>
      </c>
      <c r="AS16" s="440" t="e">
        <f>'III Plan Rates'!$AA18*'V Consumer Factors'!$N$15*'II Rate Development &amp; Change'!$K$35</f>
        <v>#DIV/0!</v>
      </c>
      <c r="AT16" s="440" t="e">
        <f>'III Plan Rates'!$AA18*'V Consumer Factors'!$N$16*'II Rate Development &amp; Change'!$K$35</f>
        <v>#DIV/0!</v>
      </c>
      <c r="AU16" s="440" t="e">
        <f>'III Plan Rates'!$AA18*'V Consumer Factors'!$N$17*'II Rate Development &amp; Change'!$K$35</f>
        <v>#DIV/0!</v>
      </c>
      <c r="AV16" s="440" t="e">
        <f>'III Plan Rates'!$AA18*'V Consumer Factors'!$N$18*'II Rate Development &amp; Change'!$K$35</f>
        <v>#DIV/0!</v>
      </c>
      <c r="AW16" s="440" t="e">
        <f>'III Plan Rates'!$AA18*'V Consumer Factors'!$N$19*'II Rate Development &amp; Change'!$K$35</f>
        <v>#DIV/0!</v>
      </c>
      <c r="AX16" s="440" t="e">
        <f>'III Plan Rates'!$AA18*'V Consumer Factors'!$N$20*'II Rate Development &amp; Change'!$K$35</f>
        <v>#DIV/0!</v>
      </c>
      <c r="AY16" s="440">
        <f>IF('III Plan Rates'!$AP18&gt;0,SUMPRODUCT(AP16:AX16,'III Plan Rates'!$AG18:$AO18)/'III Plan Rates'!$AP18,0)</f>
        <v>0</v>
      </c>
      <c r="AZ16" s="445"/>
      <c r="BA16" s="440" t="e">
        <f>'III Plan Rates'!$AA18*'V Consumer Factors'!$N$12*'II Rate Development &amp; Change'!$L$35</f>
        <v>#DIV/0!</v>
      </c>
      <c r="BB16" s="440" t="e">
        <f>'III Plan Rates'!$AA18*'V Consumer Factors'!$N$13*'II Rate Development &amp; Change'!$L$35</f>
        <v>#DIV/0!</v>
      </c>
      <c r="BC16" s="440" t="e">
        <f>'III Plan Rates'!$AA18*'V Consumer Factors'!$N$14*'II Rate Development &amp; Change'!$L$35</f>
        <v>#DIV/0!</v>
      </c>
      <c r="BD16" s="440" t="e">
        <f>'III Plan Rates'!$AA18*'V Consumer Factors'!$N$15*'II Rate Development &amp; Change'!$L$35</f>
        <v>#DIV/0!</v>
      </c>
      <c r="BE16" s="440" t="e">
        <f>'III Plan Rates'!$AA18*'V Consumer Factors'!$N$16*'II Rate Development &amp; Change'!$L$35</f>
        <v>#DIV/0!</v>
      </c>
      <c r="BF16" s="440" t="e">
        <f>'III Plan Rates'!$AA18*'V Consumer Factors'!$N$17*'II Rate Development &amp; Change'!$L$35</f>
        <v>#DIV/0!</v>
      </c>
      <c r="BG16" s="440" t="e">
        <f>'III Plan Rates'!$AA18*'V Consumer Factors'!$N$18*'II Rate Development &amp; Change'!$L$35</f>
        <v>#DIV/0!</v>
      </c>
      <c r="BH16" s="440" t="e">
        <f>'III Plan Rates'!$AA18*'V Consumer Factors'!$N$19*'II Rate Development &amp; Change'!$L$35</f>
        <v>#DIV/0!</v>
      </c>
      <c r="BI16" s="440" t="e">
        <f>'III Plan Rates'!$AA18*'V Consumer Factors'!$N$20*'II Rate Development &amp; Change'!$L$35</f>
        <v>#DIV/0!</v>
      </c>
      <c r="BJ16" s="440">
        <f>IF('III Plan Rates'!$AP18&gt;0,SUMPRODUCT(BA16:BI16,'III Plan Rates'!$AG18:$AO18)/'III Plan Rates'!$AP18,0)</f>
        <v>0</v>
      </c>
      <c r="BK16" s="445"/>
      <c r="BL16" s="440" t="e">
        <f>'III Plan Rates'!$AA18*'V Consumer Factors'!$N$12*'II Rate Development &amp; Change'!$M$35</f>
        <v>#DIV/0!</v>
      </c>
      <c r="BM16" s="440" t="e">
        <f>'III Plan Rates'!$AA18*'V Consumer Factors'!$N$13*'II Rate Development &amp; Change'!$M$35</f>
        <v>#DIV/0!</v>
      </c>
      <c r="BN16" s="440" t="e">
        <f>'III Plan Rates'!$AA18*'V Consumer Factors'!$N$14*'II Rate Development &amp; Change'!$M$35</f>
        <v>#DIV/0!</v>
      </c>
      <c r="BO16" s="440" t="e">
        <f>'III Plan Rates'!$AA18*'V Consumer Factors'!$N$15*'II Rate Development &amp; Change'!$M$35</f>
        <v>#DIV/0!</v>
      </c>
      <c r="BP16" s="440" t="e">
        <f>'III Plan Rates'!$AA18*'V Consumer Factors'!$N$16*'II Rate Development &amp; Change'!$M$35</f>
        <v>#DIV/0!</v>
      </c>
      <c r="BQ16" s="440" t="e">
        <f>'III Plan Rates'!$AA18*'V Consumer Factors'!$N$17*'II Rate Development &amp; Change'!$M$35</f>
        <v>#DIV/0!</v>
      </c>
      <c r="BR16" s="440" t="e">
        <f>'III Plan Rates'!$AA18*'V Consumer Factors'!$N$18*'II Rate Development &amp; Change'!$M$35</f>
        <v>#DIV/0!</v>
      </c>
      <c r="BS16" s="440" t="e">
        <f>'III Plan Rates'!$AA18*'V Consumer Factors'!$N$19*'II Rate Development &amp; Change'!$M$35</f>
        <v>#DIV/0!</v>
      </c>
      <c r="BT16" s="440" t="e">
        <f>'III Plan Rates'!$AA18*'V Consumer Factors'!$N$20*'II Rate Development &amp; Change'!$M$35</f>
        <v>#DIV/0!</v>
      </c>
      <c r="BU16" s="440">
        <f>IF('III Plan Rates'!$AP18&gt;0,SUMPRODUCT(BL16:BT16,'III Plan Rates'!$AG18:$AO18)/'III Plan Rates'!$AP18,0)</f>
        <v>0</v>
      </c>
    </row>
    <row r="17" spans="1:73" x14ac:dyDescent="0.25">
      <c r="A17" s="8" t="s">
        <v>82</v>
      </c>
      <c r="B17" s="437">
        <f>'III Plan Rates'!B19</f>
        <v>0</v>
      </c>
      <c r="C17" s="435">
        <f>'III Plan Rates'!D19</f>
        <v>0</v>
      </c>
      <c r="D17" s="436">
        <f>'III Plan Rates'!E19</f>
        <v>0</v>
      </c>
      <c r="E17" s="437">
        <f>'III Plan Rates'!F19</f>
        <v>0</v>
      </c>
      <c r="F17" s="438">
        <f>'III Plan Rates'!G19</f>
        <v>0</v>
      </c>
      <c r="G17" s="438">
        <f>'III Plan Rates'!J19</f>
        <v>0</v>
      </c>
      <c r="H17" s="258"/>
      <c r="I17" s="269"/>
      <c r="J17" s="269"/>
      <c r="K17" s="269"/>
      <c r="L17" s="269"/>
      <c r="M17" s="269"/>
      <c r="N17" s="269"/>
      <c r="O17" s="269"/>
      <c r="P17" s="269"/>
      <c r="Q17" s="269"/>
      <c r="R17" s="440">
        <f>IF('III Plan Rates'!$AP19&gt;0,SUMPRODUCT(I17:Q17,'III Plan Rates'!$AG19:$AO19)/'III Plan Rates'!$AP19,0)</f>
        <v>0</v>
      </c>
      <c r="S17" s="444"/>
      <c r="T17" s="440" t="e">
        <f>'III Plan Rates'!$AA19*'V Consumer Factors'!$N$12*'II Rate Development &amp; Change'!$J$35</f>
        <v>#DIV/0!</v>
      </c>
      <c r="U17" s="440" t="e">
        <f>'III Plan Rates'!$AA19*'V Consumer Factors'!$N$13*'II Rate Development &amp; Change'!$J$35</f>
        <v>#DIV/0!</v>
      </c>
      <c r="V17" s="440" t="e">
        <f>'III Plan Rates'!$AA19*'V Consumer Factors'!$N$14*'II Rate Development &amp; Change'!$J$35</f>
        <v>#DIV/0!</v>
      </c>
      <c r="W17" s="440" t="e">
        <f>'III Plan Rates'!$AA19*'V Consumer Factors'!$N$15*'II Rate Development &amp; Change'!$J$35</f>
        <v>#DIV/0!</v>
      </c>
      <c r="X17" s="440" t="e">
        <f>'III Plan Rates'!$AA19*'V Consumer Factors'!$N$16*'II Rate Development &amp; Change'!$J$35</f>
        <v>#DIV/0!</v>
      </c>
      <c r="Y17" s="440" t="e">
        <f>'III Plan Rates'!$AA19*'V Consumer Factors'!$N$17*'II Rate Development &amp; Change'!$J$35</f>
        <v>#DIV/0!</v>
      </c>
      <c r="Z17" s="440" t="e">
        <f>'III Plan Rates'!$AA19*'V Consumer Factors'!$N$18*'II Rate Development &amp; Change'!$J$35</f>
        <v>#DIV/0!</v>
      </c>
      <c r="AA17" s="440" t="e">
        <f>'III Plan Rates'!$AA19*'V Consumer Factors'!$N$19*'II Rate Development &amp; Change'!$J$35</f>
        <v>#DIV/0!</v>
      </c>
      <c r="AB17" s="440" t="e">
        <f>'III Plan Rates'!$AA19*'V Consumer Factors'!$N$20*'II Rate Development &amp; Change'!$J$35</f>
        <v>#DIV/0!</v>
      </c>
      <c r="AC17" s="440">
        <f>IF('III Plan Rates'!$AP19&gt;0,SUMPRODUCT(T17:AB17,'III Plan Rates'!$AG19:$AO19)/'III Plan Rates'!$AP19,0)</f>
        <v>0</v>
      </c>
      <c r="AD17" s="441"/>
      <c r="AE17" s="442">
        <f t="shared" si="0"/>
        <v>0</v>
      </c>
      <c r="AF17" s="442">
        <f t="shared" si="0"/>
        <v>0</v>
      </c>
      <c r="AG17" s="442">
        <f t="shared" si="0"/>
        <v>0</v>
      </c>
      <c r="AH17" s="442">
        <f t="shared" si="0"/>
        <v>0</v>
      </c>
      <c r="AI17" s="442">
        <f t="shared" si="0"/>
        <v>0</v>
      </c>
      <c r="AJ17" s="442">
        <f t="shared" si="0"/>
        <v>0</v>
      </c>
      <c r="AK17" s="442">
        <f t="shared" si="0"/>
        <v>0</v>
      </c>
      <c r="AL17" s="442">
        <f t="shared" si="0"/>
        <v>0</v>
      </c>
      <c r="AM17" s="442">
        <f t="shared" si="0"/>
        <v>0</v>
      </c>
      <c r="AN17" s="442">
        <f t="shared" ref="AN17:AN30" si="1">IF(R17&gt;0,AC17/R17-1,0)</f>
        <v>0</v>
      </c>
      <c r="AO17" s="441"/>
      <c r="AP17" s="440" t="e">
        <f>'III Plan Rates'!$AA19*'V Consumer Factors'!$N$12*'II Rate Development &amp; Change'!$K$35</f>
        <v>#DIV/0!</v>
      </c>
      <c r="AQ17" s="440" t="e">
        <f>'III Plan Rates'!$AA19*'V Consumer Factors'!$N$13*'II Rate Development &amp; Change'!$K$35</f>
        <v>#DIV/0!</v>
      </c>
      <c r="AR17" s="440" t="e">
        <f>'III Plan Rates'!$AA19*'V Consumer Factors'!$N$14*'II Rate Development &amp; Change'!$K$35</f>
        <v>#DIV/0!</v>
      </c>
      <c r="AS17" s="440" t="e">
        <f>'III Plan Rates'!$AA19*'V Consumer Factors'!$N$15*'II Rate Development &amp; Change'!$K$35</f>
        <v>#DIV/0!</v>
      </c>
      <c r="AT17" s="440" t="e">
        <f>'III Plan Rates'!$AA19*'V Consumer Factors'!$N$16*'II Rate Development &amp; Change'!$K$35</f>
        <v>#DIV/0!</v>
      </c>
      <c r="AU17" s="440" t="e">
        <f>'III Plan Rates'!$AA19*'V Consumer Factors'!$N$17*'II Rate Development &amp; Change'!$K$35</f>
        <v>#DIV/0!</v>
      </c>
      <c r="AV17" s="440" t="e">
        <f>'III Plan Rates'!$AA19*'V Consumer Factors'!$N$18*'II Rate Development &amp; Change'!$K$35</f>
        <v>#DIV/0!</v>
      </c>
      <c r="AW17" s="440" t="e">
        <f>'III Plan Rates'!$AA19*'V Consumer Factors'!$N$19*'II Rate Development &amp; Change'!$K$35</f>
        <v>#DIV/0!</v>
      </c>
      <c r="AX17" s="440" t="e">
        <f>'III Plan Rates'!$AA19*'V Consumer Factors'!$N$20*'II Rate Development &amp; Change'!$K$35</f>
        <v>#DIV/0!</v>
      </c>
      <c r="AY17" s="440">
        <f>IF('III Plan Rates'!$AP19&gt;0,SUMPRODUCT(AP17:AX17,'III Plan Rates'!$AG19:$AO19)/'III Plan Rates'!$AP19,0)</f>
        <v>0</v>
      </c>
      <c r="AZ17" s="445"/>
      <c r="BA17" s="440" t="e">
        <f>'III Plan Rates'!$AA19*'V Consumer Factors'!$N$12*'II Rate Development &amp; Change'!$L$35</f>
        <v>#DIV/0!</v>
      </c>
      <c r="BB17" s="440" t="e">
        <f>'III Plan Rates'!$AA19*'V Consumer Factors'!$N$13*'II Rate Development &amp; Change'!$L$35</f>
        <v>#DIV/0!</v>
      </c>
      <c r="BC17" s="440" t="e">
        <f>'III Plan Rates'!$AA19*'V Consumer Factors'!$N$14*'II Rate Development &amp; Change'!$L$35</f>
        <v>#DIV/0!</v>
      </c>
      <c r="BD17" s="440" t="e">
        <f>'III Plan Rates'!$AA19*'V Consumer Factors'!$N$15*'II Rate Development &amp; Change'!$L$35</f>
        <v>#DIV/0!</v>
      </c>
      <c r="BE17" s="440" t="e">
        <f>'III Plan Rates'!$AA19*'V Consumer Factors'!$N$16*'II Rate Development &amp; Change'!$L$35</f>
        <v>#DIV/0!</v>
      </c>
      <c r="BF17" s="440" t="e">
        <f>'III Plan Rates'!$AA19*'V Consumer Factors'!$N$17*'II Rate Development &amp; Change'!$L$35</f>
        <v>#DIV/0!</v>
      </c>
      <c r="BG17" s="440" t="e">
        <f>'III Plan Rates'!$AA19*'V Consumer Factors'!$N$18*'II Rate Development &amp; Change'!$L$35</f>
        <v>#DIV/0!</v>
      </c>
      <c r="BH17" s="440" t="e">
        <f>'III Plan Rates'!$AA19*'V Consumer Factors'!$N$19*'II Rate Development &amp; Change'!$L$35</f>
        <v>#DIV/0!</v>
      </c>
      <c r="BI17" s="440" t="e">
        <f>'III Plan Rates'!$AA19*'V Consumer Factors'!$N$20*'II Rate Development &amp; Change'!$L$35</f>
        <v>#DIV/0!</v>
      </c>
      <c r="BJ17" s="440">
        <f>IF('III Plan Rates'!$AP19&gt;0,SUMPRODUCT(BA17:BI17,'III Plan Rates'!$AG19:$AO19)/'III Plan Rates'!$AP19,0)</f>
        <v>0</v>
      </c>
      <c r="BK17" s="445"/>
      <c r="BL17" s="440" t="e">
        <f>'III Plan Rates'!$AA19*'V Consumer Factors'!$N$12*'II Rate Development &amp; Change'!$M$35</f>
        <v>#DIV/0!</v>
      </c>
      <c r="BM17" s="440" t="e">
        <f>'III Plan Rates'!$AA19*'V Consumer Factors'!$N$13*'II Rate Development &amp; Change'!$M$35</f>
        <v>#DIV/0!</v>
      </c>
      <c r="BN17" s="440" t="e">
        <f>'III Plan Rates'!$AA19*'V Consumer Factors'!$N$14*'II Rate Development &amp; Change'!$M$35</f>
        <v>#DIV/0!</v>
      </c>
      <c r="BO17" s="440" t="e">
        <f>'III Plan Rates'!$AA19*'V Consumer Factors'!$N$15*'II Rate Development &amp; Change'!$M$35</f>
        <v>#DIV/0!</v>
      </c>
      <c r="BP17" s="440" t="e">
        <f>'III Plan Rates'!$AA19*'V Consumer Factors'!$N$16*'II Rate Development &amp; Change'!$M$35</f>
        <v>#DIV/0!</v>
      </c>
      <c r="BQ17" s="440" t="e">
        <f>'III Plan Rates'!$AA19*'V Consumer Factors'!$N$17*'II Rate Development &amp; Change'!$M$35</f>
        <v>#DIV/0!</v>
      </c>
      <c r="BR17" s="440" t="e">
        <f>'III Plan Rates'!$AA19*'V Consumer Factors'!$N$18*'II Rate Development &amp; Change'!$M$35</f>
        <v>#DIV/0!</v>
      </c>
      <c r="BS17" s="440" t="e">
        <f>'III Plan Rates'!$AA19*'V Consumer Factors'!$N$19*'II Rate Development &amp; Change'!$M$35</f>
        <v>#DIV/0!</v>
      </c>
      <c r="BT17" s="440" t="e">
        <f>'III Plan Rates'!$AA19*'V Consumer Factors'!$N$20*'II Rate Development &amp; Change'!$M$35</f>
        <v>#DIV/0!</v>
      </c>
      <c r="BU17" s="440">
        <f>IF('III Plan Rates'!$AP19&gt;0,SUMPRODUCT(BL17:BT17,'III Plan Rates'!$AG19:$AO19)/'III Plan Rates'!$AP19,0)</f>
        <v>0</v>
      </c>
    </row>
    <row r="18" spans="1:73" x14ac:dyDescent="0.25">
      <c r="A18" s="8" t="s">
        <v>83</v>
      </c>
      <c r="B18" s="437">
        <f>'III Plan Rates'!B20</f>
        <v>0</v>
      </c>
      <c r="C18" s="435">
        <f>'III Plan Rates'!D20</f>
        <v>0</v>
      </c>
      <c r="D18" s="436">
        <f>'III Plan Rates'!E20</f>
        <v>0</v>
      </c>
      <c r="E18" s="437">
        <f>'III Plan Rates'!F20</f>
        <v>0</v>
      </c>
      <c r="F18" s="438">
        <f>'III Plan Rates'!G20</f>
        <v>0</v>
      </c>
      <c r="G18" s="438">
        <f>'III Plan Rates'!J20</f>
        <v>0</v>
      </c>
      <c r="H18" s="258"/>
      <c r="I18" s="269"/>
      <c r="J18" s="269"/>
      <c r="K18" s="269"/>
      <c r="L18" s="269"/>
      <c r="M18" s="269"/>
      <c r="N18" s="269"/>
      <c r="O18" s="269"/>
      <c r="P18" s="269"/>
      <c r="Q18" s="269"/>
      <c r="R18" s="440">
        <f>IF('III Plan Rates'!$AP20&gt;0,SUMPRODUCT(I18:Q18,'III Plan Rates'!$AG20:$AO20)/'III Plan Rates'!$AP20,0)</f>
        <v>0</v>
      </c>
      <c r="S18" s="444"/>
      <c r="T18" s="440" t="e">
        <f>'III Plan Rates'!$AA20*'V Consumer Factors'!$N$12*'II Rate Development &amp; Change'!$J$35</f>
        <v>#DIV/0!</v>
      </c>
      <c r="U18" s="440" t="e">
        <f>'III Plan Rates'!$AA20*'V Consumer Factors'!$N$13*'II Rate Development &amp; Change'!$J$35</f>
        <v>#DIV/0!</v>
      </c>
      <c r="V18" s="440" t="e">
        <f>'III Plan Rates'!$AA20*'V Consumer Factors'!$N$14*'II Rate Development &amp; Change'!$J$35</f>
        <v>#DIV/0!</v>
      </c>
      <c r="W18" s="440" t="e">
        <f>'III Plan Rates'!$AA20*'V Consumer Factors'!$N$15*'II Rate Development &amp; Change'!$J$35</f>
        <v>#DIV/0!</v>
      </c>
      <c r="X18" s="440" t="e">
        <f>'III Plan Rates'!$AA20*'V Consumer Factors'!$N$16*'II Rate Development &amp; Change'!$J$35</f>
        <v>#DIV/0!</v>
      </c>
      <c r="Y18" s="440" t="e">
        <f>'III Plan Rates'!$AA20*'V Consumer Factors'!$N$17*'II Rate Development &amp; Change'!$J$35</f>
        <v>#DIV/0!</v>
      </c>
      <c r="Z18" s="440" t="e">
        <f>'III Plan Rates'!$AA20*'V Consumer Factors'!$N$18*'II Rate Development &amp; Change'!$J$35</f>
        <v>#DIV/0!</v>
      </c>
      <c r="AA18" s="440" t="e">
        <f>'III Plan Rates'!$AA20*'V Consumer Factors'!$N$19*'II Rate Development &amp; Change'!$J$35</f>
        <v>#DIV/0!</v>
      </c>
      <c r="AB18" s="440" t="e">
        <f>'III Plan Rates'!$AA20*'V Consumer Factors'!$N$20*'II Rate Development &amp; Change'!$J$35</f>
        <v>#DIV/0!</v>
      </c>
      <c r="AC18" s="440">
        <f>IF('III Plan Rates'!$AP20&gt;0,SUMPRODUCT(T18:AB18,'III Plan Rates'!$AG20:$AO20)/'III Plan Rates'!$AP20,0)</f>
        <v>0</v>
      </c>
      <c r="AD18" s="441"/>
      <c r="AE18" s="442">
        <f t="shared" si="0"/>
        <v>0</v>
      </c>
      <c r="AF18" s="442">
        <f t="shared" si="0"/>
        <v>0</v>
      </c>
      <c r="AG18" s="442">
        <f t="shared" si="0"/>
        <v>0</v>
      </c>
      <c r="AH18" s="442">
        <f t="shared" si="0"/>
        <v>0</v>
      </c>
      <c r="AI18" s="442">
        <f t="shared" si="0"/>
        <v>0</v>
      </c>
      <c r="AJ18" s="442">
        <f t="shared" si="0"/>
        <v>0</v>
      </c>
      <c r="AK18" s="442">
        <f t="shared" si="0"/>
        <v>0</v>
      </c>
      <c r="AL18" s="442">
        <f t="shared" si="0"/>
        <v>0</v>
      </c>
      <c r="AM18" s="442">
        <f t="shared" si="0"/>
        <v>0</v>
      </c>
      <c r="AN18" s="442">
        <f t="shared" si="1"/>
        <v>0</v>
      </c>
      <c r="AO18" s="441"/>
      <c r="AP18" s="440" t="e">
        <f>'III Plan Rates'!$AA20*'V Consumer Factors'!$N$12*'II Rate Development &amp; Change'!$K$35</f>
        <v>#DIV/0!</v>
      </c>
      <c r="AQ18" s="440" t="e">
        <f>'III Plan Rates'!$AA20*'V Consumer Factors'!$N$13*'II Rate Development &amp; Change'!$K$35</f>
        <v>#DIV/0!</v>
      </c>
      <c r="AR18" s="440" t="e">
        <f>'III Plan Rates'!$AA20*'V Consumer Factors'!$N$14*'II Rate Development &amp; Change'!$K$35</f>
        <v>#DIV/0!</v>
      </c>
      <c r="AS18" s="440" t="e">
        <f>'III Plan Rates'!$AA20*'V Consumer Factors'!$N$15*'II Rate Development &amp; Change'!$K$35</f>
        <v>#DIV/0!</v>
      </c>
      <c r="AT18" s="440" t="e">
        <f>'III Plan Rates'!$AA20*'V Consumer Factors'!$N$16*'II Rate Development &amp; Change'!$K$35</f>
        <v>#DIV/0!</v>
      </c>
      <c r="AU18" s="440" t="e">
        <f>'III Plan Rates'!$AA20*'V Consumer Factors'!$N$17*'II Rate Development &amp; Change'!$K$35</f>
        <v>#DIV/0!</v>
      </c>
      <c r="AV18" s="440" t="e">
        <f>'III Plan Rates'!$AA20*'V Consumer Factors'!$N$18*'II Rate Development &amp; Change'!$K$35</f>
        <v>#DIV/0!</v>
      </c>
      <c r="AW18" s="440" t="e">
        <f>'III Plan Rates'!$AA20*'V Consumer Factors'!$N$19*'II Rate Development &amp; Change'!$K$35</f>
        <v>#DIV/0!</v>
      </c>
      <c r="AX18" s="440" t="e">
        <f>'III Plan Rates'!$AA20*'V Consumer Factors'!$N$20*'II Rate Development &amp; Change'!$K$35</f>
        <v>#DIV/0!</v>
      </c>
      <c r="AY18" s="440">
        <f>IF('III Plan Rates'!$AP20&gt;0,SUMPRODUCT(AP18:AX18,'III Plan Rates'!$AG20:$AO20)/'III Plan Rates'!$AP20,0)</f>
        <v>0</v>
      </c>
      <c r="AZ18" s="445"/>
      <c r="BA18" s="440" t="e">
        <f>'III Plan Rates'!$AA20*'V Consumer Factors'!$N$12*'II Rate Development &amp; Change'!$L$35</f>
        <v>#DIV/0!</v>
      </c>
      <c r="BB18" s="440" t="e">
        <f>'III Plan Rates'!$AA20*'V Consumer Factors'!$N$13*'II Rate Development &amp; Change'!$L$35</f>
        <v>#DIV/0!</v>
      </c>
      <c r="BC18" s="440" t="e">
        <f>'III Plan Rates'!$AA20*'V Consumer Factors'!$N$14*'II Rate Development &amp; Change'!$L$35</f>
        <v>#DIV/0!</v>
      </c>
      <c r="BD18" s="440" t="e">
        <f>'III Plan Rates'!$AA20*'V Consumer Factors'!$N$15*'II Rate Development &amp; Change'!$L$35</f>
        <v>#DIV/0!</v>
      </c>
      <c r="BE18" s="440" t="e">
        <f>'III Plan Rates'!$AA20*'V Consumer Factors'!$N$16*'II Rate Development &amp; Change'!$L$35</f>
        <v>#DIV/0!</v>
      </c>
      <c r="BF18" s="440" t="e">
        <f>'III Plan Rates'!$AA20*'V Consumer Factors'!$N$17*'II Rate Development &amp; Change'!$L$35</f>
        <v>#DIV/0!</v>
      </c>
      <c r="BG18" s="440" t="e">
        <f>'III Plan Rates'!$AA20*'V Consumer Factors'!$N$18*'II Rate Development &amp; Change'!$L$35</f>
        <v>#DIV/0!</v>
      </c>
      <c r="BH18" s="440" t="e">
        <f>'III Plan Rates'!$AA20*'V Consumer Factors'!$N$19*'II Rate Development &amp; Change'!$L$35</f>
        <v>#DIV/0!</v>
      </c>
      <c r="BI18" s="440" t="e">
        <f>'III Plan Rates'!$AA20*'V Consumer Factors'!$N$20*'II Rate Development &amp; Change'!$L$35</f>
        <v>#DIV/0!</v>
      </c>
      <c r="BJ18" s="440">
        <f>IF('III Plan Rates'!$AP20&gt;0,SUMPRODUCT(BA18:BI18,'III Plan Rates'!$AG20:$AO20)/'III Plan Rates'!$AP20,0)</f>
        <v>0</v>
      </c>
      <c r="BK18" s="445"/>
      <c r="BL18" s="440" t="e">
        <f>'III Plan Rates'!$AA20*'V Consumer Factors'!$N$12*'II Rate Development &amp; Change'!$M$35</f>
        <v>#DIV/0!</v>
      </c>
      <c r="BM18" s="440" t="e">
        <f>'III Plan Rates'!$AA20*'V Consumer Factors'!$N$13*'II Rate Development &amp; Change'!$M$35</f>
        <v>#DIV/0!</v>
      </c>
      <c r="BN18" s="440" t="e">
        <f>'III Plan Rates'!$AA20*'V Consumer Factors'!$N$14*'II Rate Development &amp; Change'!$M$35</f>
        <v>#DIV/0!</v>
      </c>
      <c r="BO18" s="440" t="e">
        <f>'III Plan Rates'!$AA20*'V Consumer Factors'!$N$15*'II Rate Development &amp; Change'!$M$35</f>
        <v>#DIV/0!</v>
      </c>
      <c r="BP18" s="440" t="e">
        <f>'III Plan Rates'!$AA20*'V Consumer Factors'!$N$16*'II Rate Development &amp; Change'!$M$35</f>
        <v>#DIV/0!</v>
      </c>
      <c r="BQ18" s="440" t="e">
        <f>'III Plan Rates'!$AA20*'V Consumer Factors'!$N$17*'II Rate Development &amp; Change'!$M$35</f>
        <v>#DIV/0!</v>
      </c>
      <c r="BR18" s="440" t="e">
        <f>'III Plan Rates'!$AA20*'V Consumer Factors'!$N$18*'II Rate Development &amp; Change'!$M$35</f>
        <v>#DIV/0!</v>
      </c>
      <c r="BS18" s="440" t="e">
        <f>'III Plan Rates'!$AA20*'V Consumer Factors'!$N$19*'II Rate Development &amp; Change'!$M$35</f>
        <v>#DIV/0!</v>
      </c>
      <c r="BT18" s="440" t="e">
        <f>'III Plan Rates'!$AA20*'V Consumer Factors'!$N$20*'II Rate Development &amp; Change'!$M$35</f>
        <v>#DIV/0!</v>
      </c>
      <c r="BU18" s="440">
        <f>IF('III Plan Rates'!$AP20&gt;0,SUMPRODUCT(BL18:BT18,'III Plan Rates'!$AG20:$AO20)/'III Plan Rates'!$AP20,0)</f>
        <v>0</v>
      </c>
    </row>
    <row r="19" spans="1:73" x14ac:dyDescent="0.25">
      <c r="A19" s="8" t="s">
        <v>84</v>
      </c>
      <c r="B19" s="437">
        <f>'III Plan Rates'!B21</f>
        <v>0</v>
      </c>
      <c r="C19" s="435">
        <f>'III Plan Rates'!D21</f>
        <v>0</v>
      </c>
      <c r="D19" s="436">
        <f>'III Plan Rates'!E21</f>
        <v>0</v>
      </c>
      <c r="E19" s="437">
        <f>'III Plan Rates'!F21</f>
        <v>0</v>
      </c>
      <c r="F19" s="438">
        <f>'III Plan Rates'!G21</f>
        <v>0</v>
      </c>
      <c r="G19" s="438">
        <f>'III Plan Rates'!J21</f>
        <v>0</v>
      </c>
      <c r="H19" s="258"/>
      <c r="I19" s="269"/>
      <c r="J19" s="269"/>
      <c r="K19" s="269"/>
      <c r="L19" s="269"/>
      <c r="M19" s="269"/>
      <c r="N19" s="269"/>
      <c r="O19" s="269"/>
      <c r="P19" s="269"/>
      <c r="Q19" s="269"/>
      <c r="R19" s="440">
        <f>IF('III Plan Rates'!$AP21&gt;0,SUMPRODUCT(I19:Q19,'III Plan Rates'!$AG21:$AO21)/'III Plan Rates'!$AP21,0)</f>
        <v>0</v>
      </c>
      <c r="S19" s="444"/>
      <c r="T19" s="440" t="e">
        <f>'III Plan Rates'!$AA21*'V Consumer Factors'!$N$12*'II Rate Development &amp; Change'!$J$35</f>
        <v>#DIV/0!</v>
      </c>
      <c r="U19" s="440" t="e">
        <f>'III Plan Rates'!$AA21*'V Consumer Factors'!$N$13*'II Rate Development &amp; Change'!$J$35</f>
        <v>#DIV/0!</v>
      </c>
      <c r="V19" s="440" t="e">
        <f>'III Plan Rates'!$AA21*'V Consumer Factors'!$N$14*'II Rate Development &amp; Change'!$J$35</f>
        <v>#DIV/0!</v>
      </c>
      <c r="W19" s="440" t="e">
        <f>'III Plan Rates'!$AA21*'V Consumer Factors'!$N$15*'II Rate Development &amp; Change'!$J$35</f>
        <v>#DIV/0!</v>
      </c>
      <c r="X19" s="440" t="e">
        <f>'III Plan Rates'!$AA21*'V Consumer Factors'!$N$16*'II Rate Development &amp; Change'!$J$35</f>
        <v>#DIV/0!</v>
      </c>
      <c r="Y19" s="440" t="e">
        <f>'III Plan Rates'!$AA21*'V Consumer Factors'!$N$17*'II Rate Development &amp; Change'!$J$35</f>
        <v>#DIV/0!</v>
      </c>
      <c r="Z19" s="440" t="e">
        <f>'III Plan Rates'!$AA21*'V Consumer Factors'!$N$18*'II Rate Development &amp; Change'!$J$35</f>
        <v>#DIV/0!</v>
      </c>
      <c r="AA19" s="440" t="e">
        <f>'III Plan Rates'!$AA21*'V Consumer Factors'!$N$19*'II Rate Development &amp; Change'!$J$35</f>
        <v>#DIV/0!</v>
      </c>
      <c r="AB19" s="440" t="e">
        <f>'III Plan Rates'!$AA21*'V Consumer Factors'!$N$20*'II Rate Development &amp; Change'!$J$35</f>
        <v>#DIV/0!</v>
      </c>
      <c r="AC19" s="440">
        <f>IF('III Plan Rates'!$AP21&gt;0,SUMPRODUCT(T19:AB19,'III Plan Rates'!$AG21:$AO21)/'III Plan Rates'!$AP21,0)</f>
        <v>0</v>
      </c>
      <c r="AD19" s="441"/>
      <c r="AE19" s="442">
        <f t="shared" si="0"/>
        <v>0</v>
      </c>
      <c r="AF19" s="442">
        <f t="shared" si="0"/>
        <v>0</v>
      </c>
      <c r="AG19" s="442">
        <f t="shared" si="0"/>
        <v>0</v>
      </c>
      <c r="AH19" s="442">
        <f t="shared" si="0"/>
        <v>0</v>
      </c>
      <c r="AI19" s="442">
        <f t="shared" si="0"/>
        <v>0</v>
      </c>
      <c r="AJ19" s="442">
        <f t="shared" si="0"/>
        <v>0</v>
      </c>
      <c r="AK19" s="442">
        <f t="shared" si="0"/>
        <v>0</v>
      </c>
      <c r="AL19" s="442">
        <f t="shared" si="0"/>
        <v>0</v>
      </c>
      <c r="AM19" s="442">
        <f t="shared" si="0"/>
        <v>0</v>
      </c>
      <c r="AN19" s="442">
        <f t="shared" si="1"/>
        <v>0</v>
      </c>
      <c r="AO19" s="441"/>
      <c r="AP19" s="440" t="e">
        <f>'III Plan Rates'!$AA21*'V Consumer Factors'!$N$12*'II Rate Development &amp; Change'!$K$35</f>
        <v>#DIV/0!</v>
      </c>
      <c r="AQ19" s="440" t="e">
        <f>'III Plan Rates'!$AA21*'V Consumer Factors'!$N$13*'II Rate Development &amp; Change'!$K$35</f>
        <v>#DIV/0!</v>
      </c>
      <c r="AR19" s="440" t="e">
        <f>'III Plan Rates'!$AA21*'V Consumer Factors'!$N$14*'II Rate Development &amp; Change'!$K$35</f>
        <v>#DIV/0!</v>
      </c>
      <c r="AS19" s="440" t="e">
        <f>'III Plan Rates'!$AA21*'V Consumer Factors'!$N$15*'II Rate Development &amp; Change'!$K$35</f>
        <v>#DIV/0!</v>
      </c>
      <c r="AT19" s="440" t="e">
        <f>'III Plan Rates'!$AA21*'V Consumer Factors'!$N$16*'II Rate Development &amp; Change'!$K$35</f>
        <v>#DIV/0!</v>
      </c>
      <c r="AU19" s="440" t="e">
        <f>'III Plan Rates'!$AA21*'V Consumer Factors'!$N$17*'II Rate Development &amp; Change'!$K$35</f>
        <v>#DIV/0!</v>
      </c>
      <c r="AV19" s="440" t="e">
        <f>'III Plan Rates'!$AA21*'V Consumer Factors'!$N$18*'II Rate Development &amp; Change'!$K$35</f>
        <v>#DIV/0!</v>
      </c>
      <c r="AW19" s="440" t="e">
        <f>'III Plan Rates'!$AA21*'V Consumer Factors'!$N$19*'II Rate Development &amp; Change'!$K$35</f>
        <v>#DIV/0!</v>
      </c>
      <c r="AX19" s="440" t="e">
        <f>'III Plan Rates'!$AA21*'V Consumer Factors'!$N$20*'II Rate Development &amp; Change'!$K$35</f>
        <v>#DIV/0!</v>
      </c>
      <c r="AY19" s="440">
        <f>IF('III Plan Rates'!$AP21&gt;0,SUMPRODUCT(AP19:AX19,'III Plan Rates'!$AG21:$AO21)/'III Plan Rates'!$AP21,0)</f>
        <v>0</v>
      </c>
      <c r="AZ19" s="445"/>
      <c r="BA19" s="440" t="e">
        <f>'III Plan Rates'!$AA21*'V Consumer Factors'!$N$12*'II Rate Development &amp; Change'!$L$35</f>
        <v>#DIV/0!</v>
      </c>
      <c r="BB19" s="440" t="e">
        <f>'III Plan Rates'!$AA21*'V Consumer Factors'!$N$13*'II Rate Development &amp; Change'!$L$35</f>
        <v>#DIV/0!</v>
      </c>
      <c r="BC19" s="440" t="e">
        <f>'III Plan Rates'!$AA21*'V Consumer Factors'!$N$14*'II Rate Development &amp; Change'!$L$35</f>
        <v>#DIV/0!</v>
      </c>
      <c r="BD19" s="440" t="e">
        <f>'III Plan Rates'!$AA21*'V Consumer Factors'!$N$15*'II Rate Development &amp; Change'!$L$35</f>
        <v>#DIV/0!</v>
      </c>
      <c r="BE19" s="440" t="e">
        <f>'III Plan Rates'!$AA21*'V Consumer Factors'!$N$16*'II Rate Development &amp; Change'!$L$35</f>
        <v>#DIV/0!</v>
      </c>
      <c r="BF19" s="440" t="e">
        <f>'III Plan Rates'!$AA21*'V Consumer Factors'!$N$17*'II Rate Development &amp; Change'!$L$35</f>
        <v>#DIV/0!</v>
      </c>
      <c r="BG19" s="440" t="e">
        <f>'III Plan Rates'!$AA21*'V Consumer Factors'!$N$18*'II Rate Development &amp; Change'!$L$35</f>
        <v>#DIV/0!</v>
      </c>
      <c r="BH19" s="440" t="e">
        <f>'III Plan Rates'!$AA21*'V Consumer Factors'!$N$19*'II Rate Development &amp; Change'!$L$35</f>
        <v>#DIV/0!</v>
      </c>
      <c r="BI19" s="440" t="e">
        <f>'III Plan Rates'!$AA21*'V Consumer Factors'!$N$20*'II Rate Development &amp; Change'!$L$35</f>
        <v>#DIV/0!</v>
      </c>
      <c r="BJ19" s="440">
        <f>IF('III Plan Rates'!$AP21&gt;0,SUMPRODUCT(BA19:BI19,'III Plan Rates'!$AG21:$AO21)/'III Plan Rates'!$AP21,0)</f>
        <v>0</v>
      </c>
      <c r="BK19" s="445"/>
      <c r="BL19" s="440" t="e">
        <f>'III Plan Rates'!$AA21*'V Consumer Factors'!$N$12*'II Rate Development &amp; Change'!$M$35</f>
        <v>#DIV/0!</v>
      </c>
      <c r="BM19" s="440" t="e">
        <f>'III Plan Rates'!$AA21*'V Consumer Factors'!$N$13*'II Rate Development &amp; Change'!$M$35</f>
        <v>#DIV/0!</v>
      </c>
      <c r="BN19" s="440" t="e">
        <f>'III Plan Rates'!$AA21*'V Consumer Factors'!$N$14*'II Rate Development &amp; Change'!$M$35</f>
        <v>#DIV/0!</v>
      </c>
      <c r="BO19" s="440" t="e">
        <f>'III Plan Rates'!$AA21*'V Consumer Factors'!$N$15*'II Rate Development &amp; Change'!$M$35</f>
        <v>#DIV/0!</v>
      </c>
      <c r="BP19" s="440" t="e">
        <f>'III Plan Rates'!$AA21*'V Consumer Factors'!$N$16*'II Rate Development &amp; Change'!$M$35</f>
        <v>#DIV/0!</v>
      </c>
      <c r="BQ19" s="440" t="e">
        <f>'III Plan Rates'!$AA21*'V Consumer Factors'!$N$17*'II Rate Development &amp; Change'!$M$35</f>
        <v>#DIV/0!</v>
      </c>
      <c r="BR19" s="440" t="e">
        <f>'III Plan Rates'!$AA21*'V Consumer Factors'!$N$18*'II Rate Development &amp; Change'!$M$35</f>
        <v>#DIV/0!</v>
      </c>
      <c r="BS19" s="440" t="e">
        <f>'III Plan Rates'!$AA21*'V Consumer Factors'!$N$19*'II Rate Development &amp; Change'!$M$35</f>
        <v>#DIV/0!</v>
      </c>
      <c r="BT19" s="440" t="e">
        <f>'III Plan Rates'!$AA21*'V Consumer Factors'!$N$20*'II Rate Development &amp; Change'!$M$35</f>
        <v>#DIV/0!</v>
      </c>
      <c r="BU19" s="440">
        <f>IF('III Plan Rates'!$AP21&gt;0,SUMPRODUCT(BL19:BT19,'III Plan Rates'!$AG21:$AO21)/'III Plan Rates'!$AP21,0)</f>
        <v>0</v>
      </c>
    </row>
    <row r="20" spans="1:73" x14ac:dyDescent="0.25">
      <c r="A20" s="8" t="s">
        <v>85</v>
      </c>
      <c r="B20" s="437">
        <f>'III Plan Rates'!B22</f>
        <v>0</v>
      </c>
      <c r="C20" s="435">
        <f>'III Plan Rates'!D22</f>
        <v>0</v>
      </c>
      <c r="D20" s="436">
        <f>'III Plan Rates'!E22</f>
        <v>0</v>
      </c>
      <c r="E20" s="437">
        <f>'III Plan Rates'!F22</f>
        <v>0</v>
      </c>
      <c r="F20" s="438">
        <f>'III Plan Rates'!G22</f>
        <v>0</v>
      </c>
      <c r="G20" s="438">
        <f>'III Plan Rates'!J22</f>
        <v>0</v>
      </c>
      <c r="H20" s="258"/>
      <c r="I20" s="269"/>
      <c r="J20" s="269"/>
      <c r="K20" s="269"/>
      <c r="L20" s="269"/>
      <c r="M20" s="269"/>
      <c r="N20" s="269"/>
      <c r="O20" s="269"/>
      <c r="P20" s="269"/>
      <c r="Q20" s="269"/>
      <c r="R20" s="440">
        <f>IF('III Plan Rates'!$AP22&gt;0,SUMPRODUCT(I20:Q20,'III Plan Rates'!$AG22:$AO22)/'III Plan Rates'!$AP22,0)</f>
        <v>0</v>
      </c>
      <c r="S20" s="444"/>
      <c r="T20" s="440" t="e">
        <f>'III Plan Rates'!$AA22*'V Consumer Factors'!$N$12*'II Rate Development &amp; Change'!$J$35</f>
        <v>#DIV/0!</v>
      </c>
      <c r="U20" s="440" t="e">
        <f>'III Plan Rates'!$AA22*'V Consumer Factors'!$N$13*'II Rate Development &amp; Change'!$J$35</f>
        <v>#DIV/0!</v>
      </c>
      <c r="V20" s="440" t="e">
        <f>'III Plan Rates'!$AA22*'V Consumer Factors'!$N$14*'II Rate Development &amp; Change'!$J$35</f>
        <v>#DIV/0!</v>
      </c>
      <c r="W20" s="440" t="e">
        <f>'III Plan Rates'!$AA22*'V Consumer Factors'!$N$15*'II Rate Development &amp; Change'!$J$35</f>
        <v>#DIV/0!</v>
      </c>
      <c r="X20" s="440" t="e">
        <f>'III Plan Rates'!$AA22*'V Consumer Factors'!$N$16*'II Rate Development &amp; Change'!$J$35</f>
        <v>#DIV/0!</v>
      </c>
      <c r="Y20" s="440" t="e">
        <f>'III Plan Rates'!$AA22*'V Consumer Factors'!$N$17*'II Rate Development &amp; Change'!$J$35</f>
        <v>#DIV/0!</v>
      </c>
      <c r="Z20" s="440" t="e">
        <f>'III Plan Rates'!$AA22*'V Consumer Factors'!$N$18*'II Rate Development &amp; Change'!$J$35</f>
        <v>#DIV/0!</v>
      </c>
      <c r="AA20" s="440" t="e">
        <f>'III Plan Rates'!$AA22*'V Consumer Factors'!$N$19*'II Rate Development &amp; Change'!$J$35</f>
        <v>#DIV/0!</v>
      </c>
      <c r="AB20" s="440" t="e">
        <f>'III Plan Rates'!$AA22*'V Consumer Factors'!$N$20*'II Rate Development &amp; Change'!$J$35</f>
        <v>#DIV/0!</v>
      </c>
      <c r="AC20" s="440">
        <f>IF('III Plan Rates'!$AP22&gt;0,SUMPRODUCT(T20:AB20,'III Plan Rates'!$AG22:$AO22)/'III Plan Rates'!$AP22,0)</f>
        <v>0</v>
      </c>
      <c r="AD20" s="441"/>
      <c r="AE20" s="442">
        <f t="shared" si="0"/>
        <v>0</v>
      </c>
      <c r="AF20" s="442">
        <f t="shared" si="0"/>
        <v>0</v>
      </c>
      <c r="AG20" s="442">
        <f t="shared" si="0"/>
        <v>0</v>
      </c>
      <c r="AH20" s="442">
        <f t="shared" si="0"/>
        <v>0</v>
      </c>
      <c r="AI20" s="442">
        <f t="shared" si="0"/>
        <v>0</v>
      </c>
      <c r="AJ20" s="442">
        <f t="shared" si="0"/>
        <v>0</v>
      </c>
      <c r="AK20" s="442">
        <f t="shared" si="0"/>
        <v>0</v>
      </c>
      <c r="AL20" s="442">
        <f t="shared" si="0"/>
        <v>0</v>
      </c>
      <c r="AM20" s="442">
        <f t="shared" si="0"/>
        <v>0</v>
      </c>
      <c r="AN20" s="442">
        <f t="shared" si="1"/>
        <v>0</v>
      </c>
      <c r="AO20" s="441"/>
      <c r="AP20" s="440" t="e">
        <f>'III Plan Rates'!$AA22*'V Consumer Factors'!$N$12*'II Rate Development &amp; Change'!$K$35</f>
        <v>#DIV/0!</v>
      </c>
      <c r="AQ20" s="440" t="e">
        <f>'III Plan Rates'!$AA22*'V Consumer Factors'!$N$13*'II Rate Development &amp; Change'!$K$35</f>
        <v>#DIV/0!</v>
      </c>
      <c r="AR20" s="440" t="e">
        <f>'III Plan Rates'!$AA22*'V Consumer Factors'!$N$14*'II Rate Development &amp; Change'!$K$35</f>
        <v>#DIV/0!</v>
      </c>
      <c r="AS20" s="440" t="e">
        <f>'III Plan Rates'!$AA22*'V Consumer Factors'!$N$15*'II Rate Development &amp; Change'!$K$35</f>
        <v>#DIV/0!</v>
      </c>
      <c r="AT20" s="440" t="e">
        <f>'III Plan Rates'!$AA22*'V Consumer Factors'!$N$16*'II Rate Development &amp; Change'!$K$35</f>
        <v>#DIV/0!</v>
      </c>
      <c r="AU20" s="440" t="e">
        <f>'III Plan Rates'!$AA22*'V Consumer Factors'!$N$17*'II Rate Development &amp; Change'!$K$35</f>
        <v>#DIV/0!</v>
      </c>
      <c r="AV20" s="440" t="e">
        <f>'III Plan Rates'!$AA22*'V Consumer Factors'!$N$18*'II Rate Development &amp; Change'!$K$35</f>
        <v>#DIV/0!</v>
      </c>
      <c r="AW20" s="440" t="e">
        <f>'III Plan Rates'!$AA22*'V Consumer Factors'!$N$19*'II Rate Development &amp; Change'!$K$35</f>
        <v>#DIV/0!</v>
      </c>
      <c r="AX20" s="440" t="e">
        <f>'III Plan Rates'!$AA22*'V Consumer Factors'!$N$20*'II Rate Development &amp; Change'!$K$35</f>
        <v>#DIV/0!</v>
      </c>
      <c r="AY20" s="440">
        <f>IF('III Plan Rates'!$AP22&gt;0,SUMPRODUCT(AP20:AX20,'III Plan Rates'!$AG22:$AO22)/'III Plan Rates'!$AP22,0)</f>
        <v>0</v>
      </c>
      <c r="AZ20" s="445"/>
      <c r="BA20" s="440" t="e">
        <f>'III Plan Rates'!$AA22*'V Consumer Factors'!$N$12*'II Rate Development &amp; Change'!$L$35</f>
        <v>#DIV/0!</v>
      </c>
      <c r="BB20" s="440" t="e">
        <f>'III Plan Rates'!$AA22*'V Consumer Factors'!$N$13*'II Rate Development &amp; Change'!$L$35</f>
        <v>#DIV/0!</v>
      </c>
      <c r="BC20" s="440" t="e">
        <f>'III Plan Rates'!$AA22*'V Consumer Factors'!$N$14*'II Rate Development &amp; Change'!$L$35</f>
        <v>#DIV/0!</v>
      </c>
      <c r="BD20" s="440" t="e">
        <f>'III Plan Rates'!$AA22*'V Consumer Factors'!$N$15*'II Rate Development &amp; Change'!$L$35</f>
        <v>#DIV/0!</v>
      </c>
      <c r="BE20" s="440" t="e">
        <f>'III Plan Rates'!$AA22*'V Consumer Factors'!$N$16*'II Rate Development &amp; Change'!$L$35</f>
        <v>#DIV/0!</v>
      </c>
      <c r="BF20" s="440" t="e">
        <f>'III Plan Rates'!$AA22*'V Consumer Factors'!$N$17*'II Rate Development &amp; Change'!$L$35</f>
        <v>#DIV/0!</v>
      </c>
      <c r="BG20" s="440" t="e">
        <f>'III Plan Rates'!$AA22*'V Consumer Factors'!$N$18*'II Rate Development &amp; Change'!$L$35</f>
        <v>#DIV/0!</v>
      </c>
      <c r="BH20" s="440" t="e">
        <f>'III Plan Rates'!$AA22*'V Consumer Factors'!$N$19*'II Rate Development &amp; Change'!$L$35</f>
        <v>#DIV/0!</v>
      </c>
      <c r="BI20" s="440" t="e">
        <f>'III Plan Rates'!$AA22*'V Consumer Factors'!$N$20*'II Rate Development &amp; Change'!$L$35</f>
        <v>#DIV/0!</v>
      </c>
      <c r="BJ20" s="440">
        <f>IF('III Plan Rates'!$AP22&gt;0,SUMPRODUCT(BA20:BI20,'III Plan Rates'!$AG22:$AO22)/'III Plan Rates'!$AP22,0)</f>
        <v>0</v>
      </c>
      <c r="BK20" s="445"/>
      <c r="BL20" s="440" t="e">
        <f>'III Plan Rates'!$AA22*'V Consumer Factors'!$N$12*'II Rate Development &amp; Change'!$M$35</f>
        <v>#DIV/0!</v>
      </c>
      <c r="BM20" s="440" t="e">
        <f>'III Plan Rates'!$AA22*'V Consumer Factors'!$N$13*'II Rate Development &amp; Change'!$M$35</f>
        <v>#DIV/0!</v>
      </c>
      <c r="BN20" s="440" t="e">
        <f>'III Plan Rates'!$AA22*'V Consumer Factors'!$N$14*'II Rate Development &amp; Change'!$M$35</f>
        <v>#DIV/0!</v>
      </c>
      <c r="BO20" s="440" t="e">
        <f>'III Plan Rates'!$AA22*'V Consumer Factors'!$N$15*'II Rate Development &amp; Change'!$M$35</f>
        <v>#DIV/0!</v>
      </c>
      <c r="BP20" s="440" t="e">
        <f>'III Plan Rates'!$AA22*'V Consumer Factors'!$N$16*'II Rate Development &amp; Change'!$M$35</f>
        <v>#DIV/0!</v>
      </c>
      <c r="BQ20" s="440" t="e">
        <f>'III Plan Rates'!$AA22*'V Consumer Factors'!$N$17*'II Rate Development &amp; Change'!$M$35</f>
        <v>#DIV/0!</v>
      </c>
      <c r="BR20" s="440" t="e">
        <f>'III Plan Rates'!$AA22*'V Consumer Factors'!$N$18*'II Rate Development &amp; Change'!$M$35</f>
        <v>#DIV/0!</v>
      </c>
      <c r="BS20" s="440" t="e">
        <f>'III Plan Rates'!$AA22*'V Consumer Factors'!$N$19*'II Rate Development &amp; Change'!$M$35</f>
        <v>#DIV/0!</v>
      </c>
      <c r="BT20" s="440" t="e">
        <f>'III Plan Rates'!$AA22*'V Consumer Factors'!$N$20*'II Rate Development &amp; Change'!$M$35</f>
        <v>#DIV/0!</v>
      </c>
      <c r="BU20" s="440">
        <f>IF('III Plan Rates'!$AP22&gt;0,SUMPRODUCT(BL20:BT20,'III Plan Rates'!$AG22:$AO22)/'III Plan Rates'!$AP22,0)</f>
        <v>0</v>
      </c>
    </row>
    <row r="21" spans="1:73" x14ac:dyDescent="0.25">
      <c r="A21" s="8" t="s">
        <v>86</v>
      </c>
      <c r="B21" s="437">
        <f>'III Plan Rates'!B23</f>
        <v>0</v>
      </c>
      <c r="C21" s="435">
        <f>'III Plan Rates'!D23</f>
        <v>0</v>
      </c>
      <c r="D21" s="436">
        <f>'III Plan Rates'!E23</f>
        <v>0</v>
      </c>
      <c r="E21" s="437">
        <f>'III Plan Rates'!F23</f>
        <v>0</v>
      </c>
      <c r="F21" s="438">
        <f>'III Plan Rates'!G23</f>
        <v>0</v>
      </c>
      <c r="G21" s="438">
        <f>'III Plan Rates'!J23</f>
        <v>0</v>
      </c>
      <c r="H21" s="258"/>
      <c r="I21" s="269"/>
      <c r="J21" s="269"/>
      <c r="K21" s="269"/>
      <c r="L21" s="269"/>
      <c r="M21" s="269"/>
      <c r="N21" s="269"/>
      <c r="O21" s="269"/>
      <c r="P21" s="269"/>
      <c r="Q21" s="269"/>
      <c r="R21" s="440">
        <f>IF('III Plan Rates'!$AP23&gt;0,SUMPRODUCT(I21:Q21,'III Plan Rates'!$AG23:$AO23)/'III Plan Rates'!$AP23,0)</f>
        <v>0</v>
      </c>
      <c r="S21" s="444"/>
      <c r="T21" s="440" t="e">
        <f>'III Plan Rates'!$AA23*'V Consumer Factors'!$N$12*'II Rate Development &amp; Change'!$J$35</f>
        <v>#DIV/0!</v>
      </c>
      <c r="U21" s="440" t="e">
        <f>'III Plan Rates'!$AA23*'V Consumer Factors'!$N$13*'II Rate Development &amp; Change'!$J$35</f>
        <v>#DIV/0!</v>
      </c>
      <c r="V21" s="440" t="e">
        <f>'III Plan Rates'!$AA23*'V Consumer Factors'!$N$14*'II Rate Development &amp; Change'!$J$35</f>
        <v>#DIV/0!</v>
      </c>
      <c r="W21" s="440" t="e">
        <f>'III Plan Rates'!$AA23*'V Consumer Factors'!$N$15*'II Rate Development &amp; Change'!$J$35</f>
        <v>#DIV/0!</v>
      </c>
      <c r="X21" s="440" t="e">
        <f>'III Plan Rates'!$AA23*'V Consumer Factors'!$N$16*'II Rate Development &amp; Change'!$J$35</f>
        <v>#DIV/0!</v>
      </c>
      <c r="Y21" s="440" t="e">
        <f>'III Plan Rates'!$AA23*'V Consumer Factors'!$N$17*'II Rate Development &amp; Change'!$J$35</f>
        <v>#DIV/0!</v>
      </c>
      <c r="Z21" s="440" t="e">
        <f>'III Plan Rates'!$AA23*'V Consumer Factors'!$N$18*'II Rate Development &amp; Change'!$J$35</f>
        <v>#DIV/0!</v>
      </c>
      <c r="AA21" s="440" t="e">
        <f>'III Plan Rates'!$AA23*'V Consumer Factors'!$N$19*'II Rate Development &amp; Change'!$J$35</f>
        <v>#DIV/0!</v>
      </c>
      <c r="AB21" s="440" t="e">
        <f>'III Plan Rates'!$AA23*'V Consumer Factors'!$N$20*'II Rate Development &amp; Change'!$J$35</f>
        <v>#DIV/0!</v>
      </c>
      <c r="AC21" s="440">
        <f>IF('III Plan Rates'!$AP23&gt;0,SUMPRODUCT(T21:AB21,'III Plan Rates'!$AG23:$AO23)/'III Plan Rates'!$AP23,0)</f>
        <v>0</v>
      </c>
      <c r="AD21" s="441"/>
      <c r="AE21" s="442">
        <f t="shared" si="0"/>
        <v>0</v>
      </c>
      <c r="AF21" s="442">
        <f t="shared" si="0"/>
        <v>0</v>
      </c>
      <c r="AG21" s="442">
        <f t="shared" si="0"/>
        <v>0</v>
      </c>
      <c r="AH21" s="442">
        <f t="shared" si="0"/>
        <v>0</v>
      </c>
      <c r="AI21" s="442">
        <f t="shared" si="0"/>
        <v>0</v>
      </c>
      <c r="AJ21" s="442">
        <f t="shared" si="0"/>
        <v>0</v>
      </c>
      <c r="AK21" s="442">
        <f t="shared" si="0"/>
        <v>0</v>
      </c>
      <c r="AL21" s="442">
        <f t="shared" si="0"/>
        <v>0</v>
      </c>
      <c r="AM21" s="442">
        <f t="shared" si="0"/>
        <v>0</v>
      </c>
      <c r="AN21" s="442">
        <f t="shared" si="1"/>
        <v>0</v>
      </c>
      <c r="AO21" s="441"/>
      <c r="AP21" s="440" t="e">
        <f>'III Plan Rates'!$AA23*'V Consumer Factors'!$N$12*'II Rate Development &amp; Change'!$K$35</f>
        <v>#DIV/0!</v>
      </c>
      <c r="AQ21" s="440" t="e">
        <f>'III Plan Rates'!$AA23*'V Consumer Factors'!$N$13*'II Rate Development &amp; Change'!$K$35</f>
        <v>#DIV/0!</v>
      </c>
      <c r="AR21" s="440" t="e">
        <f>'III Plan Rates'!$AA23*'V Consumer Factors'!$N$14*'II Rate Development &amp; Change'!$K$35</f>
        <v>#DIV/0!</v>
      </c>
      <c r="AS21" s="440" t="e">
        <f>'III Plan Rates'!$AA23*'V Consumer Factors'!$N$15*'II Rate Development &amp; Change'!$K$35</f>
        <v>#DIV/0!</v>
      </c>
      <c r="AT21" s="440" t="e">
        <f>'III Plan Rates'!$AA23*'V Consumer Factors'!$N$16*'II Rate Development &amp; Change'!$K$35</f>
        <v>#DIV/0!</v>
      </c>
      <c r="AU21" s="440" t="e">
        <f>'III Plan Rates'!$AA23*'V Consumer Factors'!$N$17*'II Rate Development &amp; Change'!$K$35</f>
        <v>#DIV/0!</v>
      </c>
      <c r="AV21" s="440" t="e">
        <f>'III Plan Rates'!$AA23*'V Consumer Factors'!$N$18*'II Rate Development &amp; Change'!$K$35</f>
        <v>#DIV/0!</v>
      </c>
      <c r="AW21" s="440" t="e">
        <f>'III Plan Rates'!$AA23*'V Consumer Factors'!$N$19*'II Rate Development &amp; Change'!$K$35</f>
        <v>#DIV/0!</v>
      </c>
      <c r="AX21" s="440" t="e">
        <f>'III Plan Rates'!$AA23*'V Consumer Factors'!$N$20*'II Rate Development &amp; Change'!$K$35</f>
        <v>#DIV/0!</v>
      </c>
      <c r="AY21" s="440">
        <f>IF('III Plan Rates'!$AP23&gt;0,SUMPRODUCT(AP21:AX21,'III Plan Rates'!$AG23:$AO23)/'III Plan Rates'!$AP23,0)</f>
        <v>0</v>
      </c>
      <c r="AZ21" s="445"/>
      <c r="BA21" s="440" t="e">
        <f>'III Plan Rates'!$AA23*'V Consumer Factors'!$N$12*'II Rate Development &amp; Change'!$L$35</f>
        <v>#DIV/0!</v>
      </c>
      <c r="BB21" s="440" t="e">
        <f>'III Plan Rates'!$AA23*'V Consumer Factors'!$N$13*'II Rate Development &amp; Change'!$L$35</f>
        <v>#DIV/0!</v>
      </c>
      <c r="BC21" s="440" t="e">
        <f>'III Plan Rates'!$AA23*'V Consumer Factors'!$N$14*'II Rate Development &amp; Change'!$L$35</f>
        <v>#DIV/0!</v>
      </c>
      <c r="BD21" s="440" t="e">
        <f>'III Plan Rates'!$AA23*'V Consumer Factors'!$N$15*'II Rate Development &amp; Change'!$L$35</f>
        <v>#DIV/0!</v>
      </c>
      <c r="BE21" s="440" t="e">
        <f>'III Plan Rates'!$AA23*'V Consumer Factors'!$N$16*'II Rate Development &amp; Change'!$L$35</f>
        <v>#DIV/0!</v>
      </c>
      <c r="BF21" s="440" t="e">
        <f>'III Plan Rates'!$AA23*'V Consumer Factors'!$N$17*'II Rate Development &amp; Change'!$L$35</f>
        <v>#DIV/0!</v>
      </c>
      <c r="BG21" s="440" t="e">
        <f>'III Plan Rates'!$AA23*'V Consumer Factors'!$N$18*'II Rate Development &amp; Change'!$L$35</f>
        <v>#DIV/0!</v>
      </c>
      <c r="BH21" s="440" t="e">
        <f>'III Plan Rates'!$AA23*'V Consumer Factors'!$N$19*'II Rate Development &amp; Change'!$L$35</f>
        <v>#DIV/0!</v>
      </c>
      <c r="BI21" s="440" t="e">
        <f>'III Plan Rates'!$AA23*'V Consumer Factors'!$N$20*'II Rate Development &amp; Change'!$L$35</f>
        <v>#DIV/0!</v>
      </c>
      <c r="BJ21" s="440">
        <f>IF('III Plan Rates'!$AP23&gt;0,SUMPRODUCT(BA21:BI21,'III Plan Rates'!$AG23:$AO23)/'III Plan Rates'!$AP23,0)</f>
        <v>0</v>
      </c>
      <c r="BK21" s="445"/>
      <c r="BL21" s="440" t="e">
        <f>'III Plan Rates'!$AA23*'V Consumer Factors'!$N$12*'II Rate Development &amp; Change'!$M$35</f>
        <v>#DIV/0!</v>
      </c>
      <c r="BM21" s="440" t="e">
        <f>'III Plan Rates'!$AA23*'V Consumer Factors'!$N$13*'II Rate Development &amp; Change'!$M$35</f>
        <v>#DIV/0!</v>
      </c>
      <c r="BN21" s="440" t="e">
        <f>'III Plan Rates'!$AA23*'V Consumer Factors'!$N$14*'II Rate Development &amp; Change'!$M$35</f>
        <v>#DIV/0!</v>
      </c>
      <c r="BO21" s="440" t="e">
        <f>'III Plan Rates'!$AA23*'V Consumer Factors'!$N$15*'II Rate Development &amp; Change'!$M$35</f>
        <v>#DIV/0!</v>
      </c>
      <c r="BP21" s="440" t="e">
        <f>'III Plan Rates'!$AA23*'V Consumer Factors'!$N$16*'II Rate Development &amp; Change'!$M$35</f>
        <v>#DIV/0!</v>
      </c>
      <c r="BQ21" s="440" t="e">
        <f>'III Plan Rates'!$AA23*'V Consumer Factors'!$N$17*'II Rate Development &amp; Change'!$M$35</f>
        <v>#DIV/0!</v>
      </c>
      <c r="BR21" s="440" t="e">
        <f>'III Plan Rates'!$AA23*'V Consumer Factors'!$N$18*'II Rate Development &amp; Change'!$M$35</f>
        <v>#DIV/0!</v>
      </c>
      <c r="BS21" s="440" t="e">
        <f>'III Plan Rates'!$AA23*'V Consumer Factors'!$N$19*'II Rate Development &amp; Change'!$M$35</f>
        <v>#DIV/0!</v>
      </c>
      <c r="BT21" s="440" t="e">
        <f>'III Plan Rates'!$AA23*'V Consumer Factors'!$N$20*'II Rate Development &amp; Change'!$M$35</f>
        <v>#DIV/0!</v>
      </c>
      <c r="BU21" s="440">
        <f>IF('III Plan Rates'!$AP23&gt;0,SUMPRODUCT(BL21:BT21,'III Plan Rates'!$AG23:$AO23)/'III Plan Rates'!$AP23,0)</f>
        <v>0</v>
      </c>
    </row>
    <row r="22" spans="1:73" x14ac:dyDescent="0.25">
      <c r="A22" s="8" t="s">
        <v>87</v>
      </c>
      <c r="B22" s="437">
        <f>'III Plan Rates'!B24</f>
        <v>0</v>
      </c>
      <c r="C22" s="435">
        <f>'III Plan Rates'!D24</f>
        <v>0</v>
      </c>
      <c r="D22" s="436">
        <f>'III Plan Rates'!E24</f>
        <v>0</v>
      </c>
      <c r="E22" s="437">
        <f>'III Plan Rates'!F24</f>
        <v>0</v>
      </c>
      <c r="F22" s="438">
        <f>'III Plan Rates'!G24</f>
        <v>0</v>
      </c>
      <c r="G22" s="438">
        <f>'III Plan Rates'!J24</f>
        <v>0</v>
      </c>
      <c r="H22" s="258"/>
      <c r="I22" s="269"/>
      <c r="J22" s="269"/>
      <c r="K22" s="269"/>
      <c r="L22" s="269"/>
      <c r="M22" s="269"/>
      <c r="N22" s="269"/>
      <c r="O22" s="269"/>
      <c r="P22" s="269"/>
      <c r="Q22" s="269"/>
      <c r="R22" s="440">
        <f>IF('III Plan Rates'!$AP24&gt;0,SUMPRODUCT(I22:Q22,'III Plan Rates'!$AG24:$AO24)/'III Plan Rates'!$AP24,0)</f>
        <v>0</v>
      </c>
      <c r="S22" s="444"/>
      <c r="T22" s="440" t="e">
        <f>'III Plan Rates'!$AA24*'V Consumer Factors'!$N$12*'II Rate Development &amp; Change'!$J$35</f>
        <v>#DIV/0!</v>
      </c>
      <c r="U22" s="440" t="e">
        <f>'III Plan Rates'!$AA24*'V Consumer Factors'!$N$13*'II Rate Development &amp; Change'!$J$35</f>
        <v>#DIV/0!</v>
      </c>
      <c r="V22" s="440" t="e">
        <f>'III Plan Rates'!$AA24*'V Consumer Factors'!$N$14*'II Rate Development &amp; Change'!$J$35</f>
        <v>#DIV/0!</v>
      </c>
      <c r="W22" s="440" t="e">
        <f>'III Plan Rates'!$AA24*'V Consumer Factors'!$N$15*'II Rate Development &amp; Change'!$J$35</f>
        <v>#DIV/0!</v>
      </c>
      <c r="X22" s="440" t="e">
        <f>'III Plan Rates'!$AA24*'V Consumer Factors'!$N$16*'II Rate Development &amp; Change'!$J$35</f>
        <v>#DIV/0!</v>
      </c>
      <c r="Y22" s="440" t="e">
        <f>'III Plan Rates'!$AA24*'V Consumer Factors'!$N$17*'II Rate Development &amp; Change'!$J$35</f>
        <v>#DIV/0!</v>
      </c>
      <c r="Z22" s="440" t="e">
        <f>'III Plan Rates'!$AA24*'V Consumer Factors'!$N$18*'II Rate Development &amp; Change'!$J$35</f>
        <v>#DIV/0!</v>
      </c>
      <c r="AA22" s="440" t="e">
        <f>'III Plan Rates'!$AA24*'V Consumer Factors'!$N$19*'II Rate Development &amp; Change'!$J$35</f>
        <v>#DIV/0!</v>
      </c>
      <c r="AB22" s="440" t="e">
        <f>'III Plan Rates'!$AA24*'V Consumer Factors'!$N$20*'II Rate Development &amp; Change'!$J$35</f>
        <v>#DIV/0!</v>
      </c>
      <c r="AC22" s="440">
        <f>IF('III Plan Rates'!$AP24&gt;0,SUMPRODUCT(T22:AB22,'III Plan Rates'!$AG24:$AO24)/'III Plan Rates'!$AP24,0)</f>
        <v>0</v>
      </c>
      <c r="AD22" s="441"/>
      <c r="AE22" s="442">
        <f t="shared" si="0"/>
        <v>0</v>
      </c>
      <c r="AF22" s="442">
        <f t="shared" si="0"/>
        <v>0</v>
      </c>
      <c r="AG22" s="442">
        <f t="shared" si="0"/>
        <v>0</v>
      </c>
      <c r="AH22" s="442">
        <f t="shared" si="0"/>
        <v>0</v>
      </c>
      <c r="AI22" s="442">
        <f t="shared" si="0"/>
        <v>0</v>
      </c>
      <c r="AJ22" s="442">
        <f t="shared" si="0"/>
        <v>0</v>
      </c>
      <c r="AK22" s="442">
        <f t="shared" si="0"/>
        <v>0</v>
      </c>
      <c r="AL22" s="442">
        <f t="shared" si="0"/>
        <v>0</v>
      </c>
      <c r="AM22" s="442">
        <f t="shared" si="0"/>
        <v>0</v>
      </c>
      <c r="AN22" s="442">
        <f t="shared" si="1"/>
        <v>0</v>
      </c>
      <c r="AO22" s="441"/>
      <c r="AP22" s="440" t="e">
        <f>'III Plan Rates'!$AA24*'V Consumer Factors'!$N$12*'II Rate Development &amp; Change'!$K$35</f>
        <v>#DIV/0!</v>
      </c>
      <c r="AQ22" s="440" t="e">
        <f>'III Plan Rates'!$AA24*'V Consumer Factors'!$N$13*'II Rate Development &amp; Change'!$K$35</f>
        <v>#DIV/0!</v>
      </c>
      <c r="AR22" s="440" t="e">
        <f>'III Plan Rates'!$AA24*'V Consumer Factors'!$N$14*'II Rate Development &amp; Change'!$K$35</f>
        <v>#DIV/0!</v>
      </c>
      <c r="AS22" s="440" t="e">
        <f>'III Plan Rates'!$AA24*'V Consumer Factors'!$N$15*'II Rate Development &amp; Change'!$K$35</f>
        <v>#DIV/0!</v>
      </c>
      <c r="AT22" s="440" t="e">
        <f>'III Plan Rates'!$AA24*'V Consumer Factors'!$N$16*'II Rate Development &amp; Change'!$K$35</f>
        <v>#DIV/0!</v>
      </c>
      <c r="AU22" s="440" t="e">
        <f>'III Plan Rates'!$AA24*'V Consumer Factors'!$N$17*'II Rate Development &amp; Change'!$K$35</f>
        <v>#DIV/0!</v>
      </c>
      <c r="AV22" s="440" t="e">
        <f>'III Plan Rates'!$AA24*'V Consumer Factors'!$N$18*'II Rate Development &amp; Change'!$K$35</f>
        <v>#DIV/0!</v>
      </c>
      <c r="AW22" s="440" t="e">
        <f>'III Plan Rates'!$AA24*'V Consumer Factors'!$N$19*'II Rate Development &amp; Change'!$K$35</f>
        <v>#DIV/0!</v>
      </c>
      <c r="AX22" s="440" t="e">
        <f>'III Plan Rates'!$AA24*'V Consumer Factors'!$N$20*'II Rate Development &amp; Change'!$K$35</f>
        <v>#DIV/0!</v>
      </c>
      <c r="AY22" s="440">
        <f>IF('III Plan Rates'!$AP24&gt;0,SUMPRODUCT(AP22:AX22,'III Plan Rates'!$AG24:$AO24)/'III Plan Rates'!$AP24,0)</f>
        <v>0</v>
      </c>
      <c r="AZ22" s="445"/>
      <c r="BA22" s="440" t="e">
        <f>'III Plan Rates'!$AA24*'V Consumer Factors'!$N$12*'II Rate Development &amp; Change'!$L$35</f>
        <v>#DIV/0!</v>
      </c>
      <c r="BB22" s="440" t="e">
        <f>'III Plan Rates'!$AA24*'V Consumer Factors'!$N$13*'II Rate Development &amp; Change'!$L$35</f>
        <v>#DIV/0!</v>
      </c>
      <c r="BC22" s="440" t="e">
        <f>'III Plan Rates'!$AA24*'V Consumer Factors'!$N$14*'II Rate Development &amp; Change'!$L$35</f>
        <v>#DIV/0!</v>
      </c>
      <c r="BD22" s="440" t="e">
        <f>'III Plan Rates'!$AA24*'V Consumer Factors'!$N$15*'II Rate Development &amp; Change'!$L$35</f>
        <v>#DIV/0!</v>
      </c>
      <c r="BE22" s="440" t="e">
        <f>'III Plan Rates'!$AA24*'V Consumer Factors'!$N$16*'II Rate Development &amp; Change'!$L$35</f>
        <v>#DIV/0!</v>
      </c>
      <c r="BF22" s="440" t="e">
        <f>'III Plan Rates'!$AA24*'V Consumer Factors'!$N$17*'II Rate Development &amp; Change'!$L$35</f>
        <v>#DIV/0!</v>
      </c>
      <c r="BG22" s="440" t="e">
        <f>'III Plan Rates'!$AA24*'V Consumer Factors'!$N$18*'II Rate Development &amp; Change'!$L$35</f>
        <v>#DIV/0!</v>
      </c>
      <c r="BH22" s="440" t="e">
        <f>'III Plan Rates'!$AA24*'V Consumer Factors'!$N$19*'II Rate Development &amp; Change'!$L$35</f>
        <v>#DIV/0!</v>
      </c>
      <c r="BI22" s="440" t="e">
        <f>'III Plan Rates'!$AA24*'V Consumer Factors'!$N$20*'II Rate Development &amp; Change'!$L$35</f>
        <v>#DIV/0!</v>
      </c>
      <c r="BJ22" s="440">
        <f>IF('III Plan Rates'!$AP24&gt;0,SUMPRODUCT(BA22:BI22,'III Plan Rates'!$AG24:$AO24)/'III Plan Rates'!$AP24,0)</f>
        <v>0</v>
      </c>
      <c r="BK22" s="445"/>
      <c r="BL22" s="440" t="e">
        <f>'III Plan Rates'!$AA24*'V Consumer Factors'!$N$12*'II Rate Development &amp; Change'!$M$35</f>
        <v>#DIV/0!</v>
      </c>
      <c r="BM22" s="440" t="e">
        <f>'III Plan Rates'!$AA24*'V Consumer Factors'!$N$13*'II Rate Development &amp; Change'!$M$35</f>
        <v>#DIV/0!</v>
      </c>
      <c r="BN22" s="440" t="e">
        <f>'III Plan Rates'!$AA24*'V Consumer Factors'!$N$14*'II Rate Development &amp; Change'!$M$35</f>
        <v>#DIV/0!</v>
      </c>
      <c r="BO22" s="440" t="e">
        <f>'III Plan Rates'!$AA24*'V Consumer Factors'!$N$15*'II Rate Development &amp; Change'!$M$35</f>
        <v>#DIV/0!</v>
      </c>
      <c r="BP22" s="440" t="e">
        <f>'III Plan Rates'!$AA24*'V Consumer Factors'!$N$16*'II Rate Development &amp; Change'!$M$35</f>
        <v>#DIV/0!</v>
      </c>
      <c r="BQ22" s="440" t="e">
        <f>'III Plan Rates'!$AA24*'V Consumer Factors'!$N$17*'II Rate Development &amp; Change'!$M$35</f>
        <v>#DIV/0!</v>
      </c>
      <c r="BR22" s="440" t="e">
        <f>'III Plan Rates'!$AA24*'V Consumer Factors'!$N$18*'II Rate Development &amp; Change'!$M$35</f>
        <v>#DIV/0!</v>
      </c>
      <c r="BS22" s="440" t="e">
        <f>'III Plan Rates'!$AA24*'V Consumer Factors'!$N$19*'II Rate Development &amp; Change'!$M$35</f>
        <v>#DIV/0!</v>
      </c>
      <c r="BT22" s="440" t="e">
        <f>'III Plan Rates'!$AA24*'V Consumer Factors'!$N$20*'II Rate Development &amp; Change'!$M$35</f>
        <v>#DIV/0!</v>
      </c>
      <c r="BU22" s="440">
        <f>IF('III Plan Rates'!$AP24&gt;0,SUMPRODUCT(BL22:BT22,'III Plan Rates'!$AG24:$AO24)/'III Plan Rates'!$AP24,0)</f>
        <v>0</v>
      </c>
    </row>
    <row r="23" spans="1:73" x14ac:dyDescent="0.25">
      <c r="A23" s="8" t="s">
        <v>88</v>
      </c>
      <c r="B23" s="437">
        <f>'III Plan Rates'!B25</f>
        <v>0</v>
      </c>
      <c r="C23" s="435">
        <f>'III Plan Rates'!D25</f>
        <v>0</v>
      </c>
      <c r="D23" s="436">
        <f>'III Plan Rates'!E25</f>
        <v>0</v>
      </c>
      <c r="E23" s="437">
        <f>'III Plan Rates'!F25</f>
        <v>0</v>
      </c>
      <c r="F23" s="438">
        <f>'III Plan Rates'!G25</f>
        <v>0</v>
      </c>
      <c r="G23" s="438">
        <f>'III Plan Rates'!J25</f>
        <v>0</v>
      </c>
      <c r="H23" s="258"/>
      <c r="I23" s="269"/>
      <c r="J23" s="269"/>
      <c r="K23" s="269"/>
      <c r="L23" s="269"/>
      <c r="M23" s="269"/>
      <c r="N23" s="269"/>
      <c r="O23" s="269"/>
      <c r="P23" s="269"/>
      <c r="Q23" s="269"/>
      <c r="R23" s="440">
        <f>IF('III Plan Rates'!$AP25&gt;0,SUMPRODUCT(I23:Q23,'III Plan Rates'!$AG25:$AO25)/'III Plan Rates'!$AP25,0)</f>
        <v>0</v>
      </c>
      <c r="S23" s="444"/>
      <c r="T23" s="440" t="e">
        <f>'III Plan Rates'!$AA25*'V Consumer Factors'!$N$12*'II Rate Development &amp; Change'!$J$35</f>
        <v>#DIV/0!</v>
      </c>
      <c r="U23" s="440" t="e">
        <f>'III Plan Rates'!$AA25*'V Consumer Factors'!$N$13*'II Rate Development &amp; Change'!$J$35</f>
        <v>#DIV/0!</v>
      </c>
      <c r="V23" s="440" t="e">
        <f>'III Plan Rates'!$AA25*'V Consumer Factors'!$N$14*'II Rate Development &amp; Change'!$J$35</f>
        <v>#DIV/0!</v>
      </c>
      <c r="W23" s="440" t="e">
        <f>'III Plan Rates'!$AA25*'V Consumer Factors'!$N$15*'II Rate Development &amp; Change'!$J$35</f>
        <v>#DIV/0!</v>
      </c>
      <c r="X23" s="440" t="e">
        <f>'III Plan Rates'!$AA25*'V Consumer Factors'!$N$16*'II Rate Development &amp; Change'!$J$35</f>
        <v>#DIV/0!</v>
      </c>
      <c r="Y23" s="440" t="e">
        <f>'III Plan Rates'!$AA25*'V Consumer Factors'!$N$17*'II Rate Development &amp; Change'!$J$35</f>
        <v>#DIV/0!</v>
      </c>
      <c r="Z23" s="440" t="e">
        <f>'III Plan Rates'!$AA25*'V Consumer Factors'!$N$18*'II Rate Development &amp; Change'!$J$35</f>
        <v>#DIV/0!</v>
      </c>
      <c r="AA23" s="440" t="e">
        <f>'III Plan Rates'!$AA25*'V Consumer Factors'!$N$19*'II Rate Development &amp; Change'!$J$35</f>
        <v>#DIV/0!</v>
      </c>
      <c r="AB23" s="440" t="e">
        <f>'III Plan Rates'!$AA25*'V Consumer Factors'!$N$20*'II Rate Development &amp; Change'!$J$35</f>
        <v>#DIV/0!</v>
      </c>
      <c r="AC23" s="440">
        <f>IF('III Plan Rates'!$AP25&gt;0,SUMPRODUCT(T23:AB23,'III Plan Rates'!$AG25:$AO25)/'III Plan Rates'!$AP25,0)</f>
        <v>0</v>
      </c>
      <c r="AD23" s="441"/>
      <c r="AE23" s="442">
        <f t="shared" si="0"/>
        <v>0</v>
      </c>
      <c r="AF23" s="442">
        <f t="shared" si="0"/>
        <v>0</v>
      </c>
      <c r="AG23" s="442">
        <f t="shared" si="0"/>
        <v>0</v>
      </c>
      <c r="AH23" s="442">
        <f t="shared" si="0"/>
        <v>0</v>
      </c>
      <c r="AI23" s="442">
        <f t="shared" si="0"/>
        <v>0</v>
      </c>
      <c r="AJ23" s="442">
        <f t="shared" si="0"/>
        <v>0</v>
      </c>
      <c r="AK23" s="442">
        <f t="shared" si="0"/>
        <v>0</v>
      </c>
      <c r="AL23" s="442">
        <f t="shared" si="0"/>
        <v>0</v>
      </c>
      <c r="AM23" s="442">
        <f t="shared" si="0"/>
        <v>0</v>
      </c>
      <c r="AN23" s="442">
        <f t="shared" si="1"/>
        <v>0</v>
      </c>
      <c r="AO23" s="441"/>
      <c r="AP23" s="440" t="e">
        <f>'III Plan Rates'!$AA25*'V Consumer Factors'!$N$12*'II Rate Development &amp; Change'!$K$35</f>
        <v>#DIV/0!</v>
      </c>
      <c r="AQ23" s="440" t="e">
        <f>'III Plan Rates'!$AA25*'V Consumer Factors'!$N$13*'II Rate Development &amp; Change'!$K$35</f>
        <v>#DIV/0!</v>
      </c>
      <c r="AR23" s="440" t="e">
        <f>'III Plan Rates'!$AA25*'V Consumer Factors'!$N$14*'II Rate Development &amp; Change'!$K$35</f>
        <v>#DIV/0!</v>
      </c>
      <c r="AS23" s="440" t="e">
        <f>'III Plan Rates'!$AA25*'V Consumer Factors'!$N$15*'II Rate Development &amp; Change'!$K$35</f>
        <v>#DIV/0!</v>
      </c>
      <c r="AT23" s="440" t="e">
        <f>'III Plan Rates'!$AA25*'V Consumer Factors'!$N$16*'II Rate Development &amp; Change'!$K$35</f>
        <v>#DIV/0!</v>
      </c>
      <c r="AU23" s="440" t="e">
        <f>'III Plan Rates'!$AA25*'V Consumer Factors'!$N$17*'II Rate Development &amp; Change'!$K$35</f>
        <v>#DIV/0!</v>
      </c>
      <c r="AV23" s="440" t="e">
        <f>'III Plan Rates'!$AA25*'V Consumer Factors'!$N$18*'II Rate Development &amp; Change'!$K$35</f>
        <v>#DIV/0!</v>
      </c>
      <c r="AW23" s="440" t="e">
        <f>'III Plan Rates'!$AA25*'V Consumer Factors'!$N$19*'II Rate Development &amp; Change'!$K$35</f>
        <v>#DIV/0!</v>
      </c>
      <c r="AX23" s="440" t="e">
        <f>'III Plan Rates'!$AA25*'V Consumer Factors'!$N$20*'II Rate Development &amp; Change'!$K$35</f>
        <v>#DIV/0!</v>
      </c>
      <c r="AY23" s="440">
        <f>IF('III Plan Rates'!$AP25&gt;0,SUMPRODUCT(AP23:AX23,'III Plan Rates'!$AG25:$AO25)/'III Plan Rates'!$AP25,0)</f>
        <v>0</v>
      </c>
      <c r="AZ23" s="445"/>
      <c r="BA23" s="440" t="e">
        <f>'III Plan Rates'!$AA25*'V Consumer Factors'!$N$12*'II Rate Development &amp; Change'!$L$35</f>
        <v>#DIV/0!</v>
      </c>
      <c r="BB23" s="440" t="e">
        <f>'III Plan Rates'!$AA25*'V Consumer Factors'!$N$13*'II Rate Development &amp; Change'!$L$35</f>
        <v>#DIV/0!</v>
      </c>
      <c r="BC23" s="440" t="e">
        <f>'III Plan Rates'!$AA25*'V Consumer Factors'!$N$14*'II Rate Development &amp; Change'!$L$35</f>
        <v>#DIV/0!</v>
      </c>
      <c r="BD23" s="440" t="e">
        <f>'III Plan Rates'!$AA25*'V Consumer Factors'!$N$15*'II Rate Development &amp; Change'!$L$35</f>
        <v>#DIV/0!</v>
      </c>
      <c r="BE23" s="440" t="e">
        <f>'III Plan Rates'!$AA25*'V Consumer Factors'!$N$16*'II Rate Development &amp; Change'!$L$35</f>
        <v>#DIV/0!</v>
      </c>
      <c r="BF23" s="440" t="e">
        <f>'III Plan Rates'!$AA25*'V Consumer Factors'!$N$17*'II Rate Development &amp; Change'!$L$35</f>
        <v>#DIV/0!</v>
      </c>
      <c r="BG23" s="440" t="e">
        <f>'III Plan Rates'!$AA25*'V Consumer Factors'!$N$18*'II Rate Development &amp; Change'!$L$35</f>
        <v>#DIV/0!</v>
      </c>
      <c r="BH23" s="440" t="e">
        <f>'III Plan Rates'!$AA25*'V Consumer Factors'!$N$19*'II Rate Development &amp; Change'!$L$35</f>
        <v>#DIV/0!</v>
      </c>
      <c r="BI23" s="440" t="e">
        <f>'III Plan Rates'!$AA25*'V Consumer Factors'!$N$20*'II Rate Development &amp; Change'!$L$35</f>
        <v>#DIV/0!</v>
      </c>
      <c r="BJ23" s="440">
        <f>IF('III Plan Rates'!$AP25&gt;0,SUMPRODUCT(BA23:BI23,'III Plan Rates'!$AG25:$AO25)/'III Plan Rates'!$AP25,0)</f>
        <v>0</v>
      </c>
      <c r="BK23" s="445"/>
      <c r="BL23" s="440" t="e">
        <f>'III Plan Rates'!$AA25*'V Consumer Factors'!$N$12*'II Rate Development &amp; Change'!$M$35</f>
        <v>#DIV/0!</v>
      </c>
      <c r="BM23" s="440" t="e">
        <f>'III Plan Rates'!$AA25*'V Consumer Factors'!$N$13*'II Rate Development &amp; Change'!$M$35</f>
        <v>#DIV/0!</v>
      </c>
      <c r="BN23" s="440" t="e">
        <f>'III Plan Rates'!$AA25*'V Consumer Factors'!$N$14*'II Rate Development &amp; Change'!$M$35</f>
        <v>#DIV/0!</v>
      </c>
      <c r="BO23" s="440" t="e">
        <f>'III Plan Rates'!$AA25*'V Consumer Factors'!$N$15*'II Rate Development &amp; Change'!$M$35</f>
        <v>#DIV/0!</v>
      </c>
      <c r="BP23" s="440" t="e">
        <f>'III Plan Rates'!$AA25*'V Consumer Factors'!$N$16*'II Rate Development &amp; Change'!$M$35</f>
        <v>#DIV/0!</v>
      </c>
      <c r="BQ23" s="440" t="e">
        <f>'III Plan Rates'!$AA25*'V Consumer Factors'!$N$17*'II Rate Development &amp; Change'!$M$35</f>
        <v>#DIV/0!</v>
      </c>
      <c r="BR23" s="440" t="e">
        <f>'III Plan Rates'!$AA25*'V Consumer Factors'!$N$18*'II Rate Development &amp; Change'!$M$35</f>
        <v>#DIV/0!</v>
      </c>
      <c r="BS23" s="440" t="e">
        <f>'III Plan Rates'!$AA25*'V Consumer Factors'!$N$19*'II Rate Development &amp; Change'!$M$35</f>
        <v>#DIV/0!</v>
      </c>
      <c r="BT23" s="440" t="e">
        <f>'III Plan Rates'!$AA25*'V Consumer Factors'!$N$20*'II Rate Development &amp; Change'!$M$35</f>
        <v>#DIV/0!</v>
      </c>
      <c r="BU23" s="440">
        <f>IF('III Plan Rates'!$AP25&gt;0,SUMPRODUCT(BL23:BT23,'III Plan Rates'!$AG25:$AO25)/'III Plan Rates'!$AP25,0)</f>
        <v>0</v>
      </c>
    </row>
    <row r="24" spans="1:73" x14ac:dyDescent="0.25">
      <c r="A24" s="8" t="s">
        <v>89</v>
      </c>
      <c r="B24" s="437">
        <f>'III Plan Rates'!B26</f>
        <v>0</v>
      </c>
      <c r="C24" s="435">
        <f>'III Plan Rates'!D26</f>
        <v>0</v>
      </c>
      <c r="D24" s="436">
        <f>'III Plan Rates'!E26</f>
        <v>0</v>
      </c>
      <c r="E24" s="437">
        <f>'III Plan Rates'!F26</f>
        <v>0</v>
      </c>
      <c r="F24" s="438">
        <f>'III Plan Rates'!G26</f>
        <v>0</v>
      </c>
      <c r="G24" s="438">
        <f>'III Plan Rates'!J26</f>
        <v>0</v>
      </c>
      <c r="H24" s="258"/>
      <c r="I24" s="269"/>
      <c r="J24" s="269"/>
      <c r="K24" s="269"/>
      <c r="L24" s="269"/>
      <c r="M24" s="269"/>
      <c r="N24" s="269"/>
      <c r="O24" s="269"/>
      <c r="P24" s="269"/>
      <c r="Q24" s="269"/>
      <c r="R24" s="440">
        <f>IF('III Plan Rates'!$AP26&gt;0,SUMPRODUCT(I24:Q24,'III Plan Rates'!$AG26:$AO26)/'III Plan Rates'!$AP26,0)</f>
        <v>0</v>
      </c>
      <c r="S24" s="444"/>
      <c r="T24" s="440" t="e">
        <f>'III Plan Rates'!$AA26*'V Consumer Factors'!$N$12*'II Rate Development &amp; Change'!$J$35</f>
        <v>#DIV/0!</v>
      </c>
      <c r="U24" s="440" t="e">
        <f>'III Plan Rates'!$AA26*'V Consumer Factors'!$N$13*'II Rate Development &amp; Change'!$J$35</f>
        <v>#DIV/0!</v>
      </c>
      <c r="V24" s="440" t="e">
        <f>'III Plan Rates'!$AA26*'V Consumer Factors'!$N$14*'II Rate Development &amp; Change'!$J$35</f>
        <v>#DIV/0!</v>
      </c>
      <c r="W24" s="440" t="e">
        <f>'III Plan Rates'!$AA26*'V Consumer Factors'!$N$15*'II Rate Development &amp; Change'!$J$35</f>
        <v>#DIV/0!</v>
      </c>
      <c r="X24" s="440" t="e">
        <f>'III Plan Rates'!$AA26*'V Consumer Factors'!$N$16*'II Rate Development &amp; Change'!$J$35</f>
        <v>#DIV/0!</v>
      </c>
      <c r="Y24" s="440" t="e">
        <f>'III Plan Rates'!$AA26*'V Consumer Factors'!$N$17*'II Rate Development &amp; Change'!$J$35</f>
        <v>#DIV/0!</v>
      </c>
      <c r="Z24" s="440" t="e">
        <f>'III Plan Rates'!$AA26*'V Consumer Factors'!$N$18*'II Rate Development &amp; Change'!$J$35</f>
        <v>#DIV/0!</v>
      </c>
      <c r="AA24" s="440" t="e">
        <f>'III Plan Rates'!$AA26*'V Consumer Factors'!$N$19*'II Rate Development &amp; Change'!$J$35</f>
        <v>#DIV/0!</v>
      </c>
      <c r="AB24" s="440" t="e">
        <f>'III Plan Rates'!$AA26*'V Consumer Factors'!$N$20*'II Rate Development &amp; Change'!$J$35</f>
        <v>#DIV/0!</v>
      </c>
      <c r="AC24" s="440">
        <f>IF('III Plan Rates'!$AP26&gt;0,SUMPRODUCT(T24:AB24,'III Plan Rates'!$AG26:$AO26)/'III Plan Rates'!$AP26,0)</f>
        <v>0</v>
      </c>
      <c r="AD24" s="441"/>
      <c r="AE24" s="442">
        <f t="shared" si="0"/>
        <v>0</v>
      </c>
      <c r="AF24" s="442">
        <f t="shared" si="0"/>
        <v>0</v>
      </c>
      <c r="AG24" s="442">
        <f t="shared" si="0"/>
        <v>0</v>
      </c>
      <c r="AH24" s="442">
        <f t="shared" si="0"/>
        <v>0</v>
      </c>
      <c r="AI24" s="442">
        <f t="shared" si="0"/>
        <v>0</v>
      </c>
      <c r="AJ24" s="442">
        <f t="shared" si="0"/>
        <v>0</v>
      </c>
      <c r="AK24" s="442">
        <f t="shared" si="0"/>
        <v>0</v>
      </c>
      <c r="AL24" s="442">
        <f t="shared" si="0"/>
        <v>0</v>
      </c>
      <c r="AM24" s="442">
        <f t="shared" si="0"/>
        <v>0</v>
      </c>
      <c r="AN24" s="442">
        <f t="shared" si="1"/>
        <v>0</v>
      </c>
      <c r="AO24" s="441"/>
      <c r="AP24" s="440" t="e">
        <f>'III Plan Rates'!$AA26*'V Consumer Factors'!$N$12*'II Rate Development &amp; Change'!$K$35</f>
        <v>#DIV/0!</v>
      </c>
      <c r="AQ24" s="440" t="e">
        <f>'III Plan Rates'!$AA26*'V Consumer Factors'!$N$13*'II Rate Development &amp; Change'!$K$35</f>
        <v>#DIV/0!</v>
      </c>
      <c r="AR24" s="440" t="e">
        <f>'III Plan Rates'!$AA26*'V Consumer Factors'!$N$14*'II Rate Development &amp; Change'!$K$35</f>
        <v>#DIV/0!</v>
      </c>
      <c r="AS24" s="440" t="e">
        <f>'III Plan Rates'!$AA26*'V Consumer Factors'!$N$15*'II Rate Development &amp; Change'!$K$35</f>
        <v>#DIV/0!</v>
      </c>
      <c r="AT24" s="440" t="e">
        <f>'III Plan Rates'!$AA26*'V Consumer Factors'!$N$16*'II Rate Development &amp; Change'!$K$35</f>
        <v>#DIV/0!</v>
      </c>
      <c r="AU24" s="440" t="e">
        <f>'III Plan Rates'!$AA26*'V Consumer Factors'!$N$17*'II Rate Development &amp; Change'!$K$35</f>
        <v>#DIV/0!</v>
      </c>
      <c r="AV24" s="440" t="e">
        <f>'III Plan Rates'!$AA26*'V Consumer Factors'!$N$18*'II Rate Development &amp; Change'!$K$35</f>
        <v>#DIV/0!</v>
      </c>
      <c r="AW24" s="440" t="e">
        <f>'III Plan Rates'!$AA26*'V Consumer Factors'!$N$19*'II Rate Development &amp; Change'!$K$35</f>
        <v>#DIV/0!</v>
      </c>
      <c r="AX24" s="440" t="e">
        <f>'III Plan Rates'!$AA26*'V Consumer Factors'!$N$20*'II Rate Development &amp; Change'!$K$35</f>
        <v>#DIV/0!</v>
      </c>
      <c r="AY24" s="440">
        <f>IF('III Plan Rates'!$AP26&gt;0,SUMPRODUCT(AP24:AX24,'III Plan Rates'!$AG26:$AO26)/'III Plan Rates'!$AP26,0)</f>
        <v>0</v>
      </c>
      <c r="AZ24" s="445"/>
      <c r="BA24" s="440" t="e">
        <f>'III Plan Rates'!$AA26*'V Consumer Factors'!$N$12*'II Rate Development &amp; Change'!$L$35</f>
        <v>#DIV/0!</v>
      </c>
      <c r="BB24" s="440" t="e">
        <f>'III Plan Rates'!$AA26*'V Consumer Factors'!$N$13*'II Rate Development &amp; Change'!$L$35</f>
        <v>#DIV/0!</v>
      </c>
      <c r="BC24" s="440" t="e">
        <f>'III Plan Rates'!$AA26*'V Consumer Factors'!$N$14*'II Rate Development &amp; Change'!$L$35</f>
        <v>#DIV/0!</v>
      </c>
      <c r="BD24" s="440" t="e">
        <f>'III Plan Rates'!$AA26*'V Consumer Factors'!$N$15*'II Rate Development &amp; Change'!$L$35</f>
        <v>#DIV/0!</v>
      </c>
      <c r="BE24" s="440" t="e">
        <f>'III Plan Rates'!$AA26*'V Consumer Factors'!$N$16*'II Rate Development &amp; Change'!$L$35</f>
        <v>#DIV/0!</v>
      </c>
      <c r="BF24" s="440" t="e">
        <f>'III Plan Rates'!$AA26*'V Consumer Factors'!$N$17*'II Rate Development &amp; Change'!$L$35</f>
        <v>#DIV/0!</v>
      </c>
      <c r="BG24" s="440" t="e">
        <f>'III Plan Rates'!$AA26*'V Consumer Factors'!$N$18*'II Rate Development &amp; Change'!$L$35</f>
        <v>#DIV/0!</v>
      </c>
      <c r="BH24" s="440" t="e">
        <f>'III Plan Rates'!$AA26*'V Consumer Factors'!$N$19*'II Rate Development &amp; Change'!$L$35</f>
        <v>#DIV/0!</v>
      </c>
      <c r="BI24" s="440" t="e">
        <f>'III Plan Rates'!$AA26*'V Consumer Factors'!$N$20*'II Rate Development &amp; Change'!$L$35</f>
        <v>#DIV/0!</v>
      </c>
      <c r="BJ24" s="440">
        <f>IF('III Plan Rates'!$AP26&gt;0,SUMPRODUCT(BA24:BI24,'III Plan Rates'!$AG26:$AO26)/'III Plan Rates'!$AP26,0)</f>
        <v>0</v>
      </c>
      <c r="BK24" s="445"/>
      <c r="BL24" s="440" t="e">
        <f>'III Plan Rates'!$AA26*'V Consumer Factors'!$N$12*'II Rate Development &amp; Change'!$M$35</f>
        <v>#DIV/0!</v>
      </c>
      <c r="BM24" s="440" t="e">
        <f>'III Plan Rates'!$AA26*'V Consumer Factors'!$N$13*'II Rate Development &amp; Change'!$M$35</f>
        <v>#DIV/0!</v>
      </c>
      <c r="BN24" s="440" t="e">
        <f>'III Plan Rates'!$AA26*'V Consumer Factors'!$N$14*'II Rate Development &amp; Change'!$M$35</f>
        <v>#DIV/0!</v>
      </c>
      <c r="BO24" s="440" t="e">
        <f>'III Plan Rates'!$AA26*'V Consumer Factors'!$N$15*'II Rate Development &amp; Change'!$M$35</f>
        <v>#DIV/0!</v>
      </c>
      <c r="BP24" s="440" t="e">
        <f>'III Plan Rates'!$AA26*'V Consumer Factors'!$N$16*'II Rate Development &amp; Change'!$M$35</f>
        <v>#DIV/0!</v>
      </c>
      <c r="BQ24" s="440" t="e">
        <f>'III Plan Rates'!$AA26*'V Consumer Factors'!$N$17*'II Rate Development &amp; Change'!$M$35</f>
        <v>#DIV/0!</v>
      </c>
      <c r="BR24" s="440" t="e">
        <f>'III Plan Rates'!$AA26*'V Consumer Factors'!$N$18*'II Rate Development &amp; Change'!$M$35</f>
        <v>#DIV/0!</v>
      </c>
      <c r="BS24" s="440" t="e">
        <f>'III Plan Rates'!$AA26*'V Consumer Factors'!$N$19*'II Rate Development &amp; Change'!$M$35</f>
        <v>#DIV/0!</v>
      </c>
      <c r="BT24" s="440" t="e">
        <f>'III Plan Rates'!$AA26*'V Consumer Factors'!$N$20*'II Rate Development &amp; Change'!$M$35</f>
        <v>#DIV/0!</v>
      </c>
      <c r="BU24" s="440">
        <f>IF('III Plan Rates'!$AP26&gt;0,SUMPRODUCT(BL24:BT24,'III Plan Rates'!$AG26:$AO26)/'III Plan Rates'!$AP26,0)</f>
        <v>0</v>
      </c>
    </row>
    <row r="25" spans="1:73" x14ac:dyDescent="0.25">
      <c r="A25" s="8" t="s">
        <v>90</v>
      </c>
      <c r="B25" s="437">
        <f>'III Plan Rates'!B27</f>
        <v>0</v>
      </c>
      <c r="C25" s="435">
        <f>'III Plan Rates'!D27</f>
        <v>0</v>
      </c>
      <c r="D25" s="436">
        <f>'III Plan Rates'!E27</f>
        <v>0</v>
      </c>
      <c r="E25" s="437">
        <f>'III Plan Rates'!F27</f>
        <v>0</v>
      </c>
      <c r="F25" s="438">
        <f>'III Plan Rates'!G27</f>
        <v>0</v>
      </c>
      <c r="G25" s="438">
        <f>'III Plan Rates'!J27</f>
        <v>0</v>
      </c>
      <c r="H25" s="258"/>
      <c r="I25" s="269"/>
      <c r="J25" s="269"/>
      <c r="K25" s="269"/>
      <c r="L25" s="269"/>
      <c r="M25" s="269"/>
      <c r="N25" s="269"/>
      <c r="O25" s="269"/>
      <c r="P25" s="269"/>
      <c r="Q25" s="269"/>
      <c r="R25" s="440">
        <f>IF('III Plan Rates'!$AP27&gt;0,SUMPRODUCT(I25:Q25,'III Plan Rates'!$AG27:$AO27)/'III Plan Rates'!$AP27,0)</f>
        <v>0</v>
      </c>
      <c r="S25" s="444"/>
      <c r="T25" s="440" t="e">
        <f>'III Plan Rates'!$AA27*'V Consumer Factors'!$N$12*'II Rate Development &amp; Change'!$J$35</f>
        <v>#DIV/0!</v>
      </c>
      <c r="U25" s="440" t="e">
        <f>'III Plan Rates'!$AA27*'V Consumer Factors'!$N$13*'II Rate Development &amp; Change'!$J$35</f>
        <v>#DIV/0!</v>
      </c>
      <c r="V25" s="440" t="e">
        <f>'III Plan Rates'!$AA27*'V Consumer Factors'!$N$14*'II Rate Development &amp; Change'!$J$35</f>
        <v>#DIV/0!</v>
      </c>
      <c r="W25" s="440" t="e">
        <f>'III Plan Rates'!$AA27*'V Consumer Factors'!$N$15*'II Rate Development &amp; Change'!$J$35</f>
        <v>#DIV/0!</v>
      </c>
      <c r="X25" s="440" t="e">
        <f>'III Plan Rates'!$AA27*'V Consumer Factors'!$N$16*'II Rate Development &amp; Change'!$J$35</f>
        <v>#DIV/0!</v>
      </c>
      <c r="Y25" s="440" t="e">
        <f>'III Plan Rates'!$AA27*'V Consumer Factors'!$N$17*'II Rate Development &amp; Change'!$J$35</f>
        <v>#DIV/0!</v>
      </c>
      <c r="Z25" s="440" t="e">
        <f>'III Plan Rates'!$AA27*'V Consumer Factors'!$N$18*'II Rate Development &amp; Change'!$J$35</f>
        <v>#DIV/0!</v>
      </c>
      <c r="AA25" s="440" t="e">
        <f>'III Plan Rates'!$AA27*'V Consumer Factors'!$N$19*'II Rate Development &amp; Change'!$J$35</f>
        <v>#DIV/0!</v>
      </c>
      <c r="AB25" s="440" t="e">
        <f>'III Plan Rates'!$AA27*'V Consumer Factors'!$N$20*'II Rate Development &amp; Change'!$J$35</f>
        <v>#DIV/0!</v>
      </c>
      <c r="AC25" s="440">
        <f>IF('III Plan Rates'!$AP27&gt;0,SUMPRODUCT(T25:AB25,'III Plan Rates'!$AG27:$AO27)/'III Plan Rates'!$AP27,0)</f>
        <v>0</v>
      </c>
      <c r="AD25" s="441"/>
      <c r="AE25" s="442">
        <f t="shared" si="0"/>
        <v>0</v>
      </c>
      <c r="AF25" s="442">
        <f t="shared" si="0"/>
        <v>0</v>
      </c>
      <c r="AG25" s="442">
        <f t="shared" si="0"/>
        <v>0</v>
      </c>
      <c r="AH25" s="442">
        <f t="shared" si="0"/>
        <v>0</v>
      </c>
      <c r="AI25" s="442">
        <f t="shared" si="0"/>
        <v>0</v>
      </c>
      <c r="AJ25" s="442">
        <f t="shared" si="0"/>
        <v>0</v>
      </c>
      <c r="AK25" s="442">
        <f t="shared" si="0"/>
        <v>0</v>
      </c>
      <c r="AL25" s="442">
        <f t="shared" si="0"/>
        <v>0</v>
      </c>
      <c r="AM25" s="442">
        <f t="shared" si="0"/>
        <v>0</v>
      </c>
      <c r="AN25" s="442">
        <f t="shared" si="1"/>
        <v>0</v>
      </c>
      <c r="AO25" s="441"/>
      <c r="AP25" s="440" t="e">
        <f>'III Plan Rates'!$AA27*'V Consumer Factors'!$N$12*'II Rate Development &amp; Change'!$K$35</f>
        <v>#DIV/0!</v>
      </c>
      <c r="AQ25" s="440" t="e">
        <f>'III Plan Rates'!$AA27*'V Consumer Factors'!$N$13*'II Rate Development &amp; Change'!$K$35</f>
        <v>#DIV/0!</v>
      </c>
      <c r="AR25" s="440" t="e">
        <f>'III Plan Rates'!$AA27*'V Consumer Factors'!$N$14*'II Rate Development &amp; Change'!$K$35</f>
        <v>#DIV/0!</v>
      </c>
      <c r="AS25" s="440" t="e">
        <f>'III Plan Rates'!$AA27*'V Consumer Factors'!$N$15*'II Rate Development &amp; Change'!$K$35</f>
        <v>#DIV/0!</v>
      </c>
      <c r="AT25" s="440" t="e">
        <f>'III Plan Rates'!$AA27*'V Consumer Factors'!$N$16*'II Rate Development &amp; Change'!$K$35</f>
        <v>#DIV/0!</v>
      </c>
      <c r="AU25" s="440" t="e">
        <f>'III Plan Rates'!$AA27*'V Consumer Factors'!$N$17*'II Rate Development &amp; Change'!$K$35</f>
        <v>#DIV/0!</v>
      </c>
      <c r="AV25" s="440" t="e">
        <f>'III Plan Rates'!$AA27*'V Consumer Factors'!$N$18*'II Rate Development &amp; Change'!$K$35</f>
        <v>#DIV/0!</v>
      </c>
      <c r="AW25" s="440" t="e">
        <f>'III Plan Rates'!$AA27*'V Consumer Factors'!$N$19*'II Rate Development &amp; Change'!$K$35</f>
        <v>#DIV/0!</v>
      </c>
      <c r="AX25" s="440" t="e">
        <f>'III Plan Rates'!$AA27*'V Consumer Factors'!$N$20*'II Rate Development &amp; Change'!$K$35</f>
        <v>#DIV/0!</v>
      </c>
      <c r="AY25" s="440">
        <f>IF('III Plan Rates'!$AP27&gt;0,SUMPRODUCT(AP25:AX25,'III Plan Rates'!$AG27:$AO27)/'III Plan Rates'!$AP27,0)</f>
        <v>0</v>
      </c>
      <c r="AZ25" s="445"/>
      <c r="BA25" s="440" t="e">
        <f>'III Plan Rates'!$AA27*'V Consumer Factors'!$N$12*'II Rate Development &amp; Change'!$L$35</f>
        <v>#DIV/0!</v>
      </c>
      <c r="BB25" s="440" t="e">
        <f>'III Plan Rates'!$AA27*'V Consumer Factors'!$N$13*'II Rate Development &amp; Change'!$L$35</f>
        <v>#DIV/0!</v>
      </c>
      <c r="BC25" s="440" t="e">
        <f>'III Plan Rates'!$AA27*'V Consumer Factors'!$N$14*'II Rate Development &amp; Change'!$L$35</f>
        <v>#DIV/0!</v>
      </c>
      <c r="BD25" s="440" t="e">
        <f>'III Plan Rates'!$AA27*'V Consumer Factors'!$N$15*'II Rate Development &amp; Change'!$L$35</f>
        <v>#DIV/0!</v>
      </c>
      <c r="BE25" s="440" t="e">
        <f>'III Plan Rates'!$AA27*'V Consumer Factors'!$N$16*'II Rate Development &amp; Change'!$L$35</f>
        <v>#DIV/0!</v>
      </c>
      <c r="BF25" s="440" t="e">
        <f>'III Plan Rates'!$AA27*'V Consumer Factors'!$N$17*'II Rate Development &amp; Change'!$L$35</f>
        <v>#DIV/0!</v>
      </c>
      <c r="BG25" s="440" t="e">
        <f>'III Plan Rates'!$AA27*'V Consumer Factors'!$N$18*'II Rate Development &amp; Change'!$L$35</f>
        <v>#DIV/0!</v>
      </c>
      <c r="BH25" s="440" t="e">
        <f>'III Plan Rates'!$AA27*'V Consumer Factors'!$N$19*'II Rate Development &amp; Change'!$L$35</f>
        <v>#DIV/0!</v>
      </c>
      <c r="BI25" s="440" t="e">
        <f>'III Plan Rates'!$AA27*'V Consumer Factors'!$N$20*'II Rate Development &amp; Change'!$L$35</f>
        <v>#DIV/0!</v>
      </c>
      <c r="BJ25" s="440">
        <f>IF('III Plan Rates'!$AP27&gt;0,SUMPRODUCT(BA25:BI25,'III Plan Rates'!$AG27:$AO27)/'III Plan Rates'!$AP27,0)</f>
        <v>0</v>
      </c>
      <c r="BK25" s="445"/>
      <c r="BL25" s="440" t="e">
        <f>'III Plan Rates'!$AA27*'V Consumer Factors'!$N$12*'II Rate Development &amp; Change'!$M$35</f>
        <v>#DIV/0!</v>
      </c>
      <c r="BM25" s="440" t="e">
        <f>'III Plan Rates'!$AA27*'V Consumer Factors'!$N$13*'II Rate Development &amp; Change'!$M$35</f>
        <v>#DIV/0!</v>
      </c>
      <c r="BN25" s="440" t="e">
        <f>'III Plan Rates'!$AA27*'V Consumer Factors'!$N$14*'II Rate Development &amp; Change'!$M$35</f>
        <v>#DIV/0!</v>
      </c>
      <c r="BO25" s="440" t="e">
        <f>'III Plan Rates'!$AA27*'V Consumer Factors'!$N$15*'II Rate Development &amp; Change'!$M$35</f>
        <v>#DIV/0!</v>
      </c>
      <c r="BP25" s="440" t="e">
        <f>'III Plan Rates'!$AA27*'V Consumer Factors'!$N$16*'II Rate Development &amp; Change'!$M$35</f>
        <v>#DIV/0!</v>
      </c>
      <c r="BQ25" s="440" t="e">
        <f>'III Plan Rates'!$AA27*'V Consumer Factors'!$N$17*'II Rate Development &amp; Change'!$M$35</f>
        <v>#DIV/0!</v>
      </c>
      <c r="BR25" s="440" t="e">
        <f>'III Plan Rates'!$AA27*'V Consumer Factors'!$N$18*'II Rate Development &amp; Change'!$M$35</f>
        <v>#DIV/0!</v>
      </c>
      <c r="BS25" s="440" t="e">
        <f>'III Plan Rates'!$AA27*'V Consumer Factors'!$N$19*'II Rate Development &amp; Change'!$M$35</f>
        <v>#DIV/0!</v>
      </c>
      <c r="BT25" s="440" t="e">
        <f>'III Plan Rates'!$AA27*'V Consumer Factors'!$N$20*'II Rate Development &amp; Change'!$M$35</f>
        <v>#DIV/0!</v>
      </c>
      <c r="BU25" s="440">
        <f>IF('III Plan Rates'!$AP27&gt;0,SUMPRODUCT(BL25:BT25,'III Plan Rates'!$AG27:$AO27)/'III Plan Rates'!$AP27,0)</f>
        <v>0</v>
      </c>
    </row>
    <row r="26" spans="1:73" x14ac:dyDescent="0.25">
      <c r="A26" s="8" t="s">
        <v>91</v>
      </c>
      <c r="B26" s="437">
        <f>'III Plan Rates'!B28</f>
        <v>0</v>
      </c>
      <c r="C26" s="435">
        <f>'III Plan Rates'!D28</f>
        <v>0</v>
      </c>
      <c r="D26" s="436">
        <f>'III Plan Rates'!E28</f>
        <v>0</v>
      </c>
      <c r="E26" s="437">
        <f>'III Plan Rates'!F28</f>
        <v>0</v>
      </c>
      <c r="F26" s="438">
        <f>'III Plan Rates'!G28</f>
        <v>0</v>
      </c>
      <c r="G26" s="438">
        <f>'III Plan Rates'!J28</f>
        <v>0</v>
      </c>
      <c r="H26" s="258"/>
      <c r="I26" s="269"/>
      <c r="J26" s="269"/>
      <c r="K26" s="269"/>
      <c r="L26" s="269"/>
      <c r="M26" s="269"/>
      <c r="N26" s="269"/>
      <c r="O26" s="269"/>
      <c r="P26" s="269"/>
      <c r="Q26" s="269"/>
      <c r="R26" s="440">
        <f>IF('III Plan Rates'!$AP28&gt;0,SUMPRODUCT(I26:Q26,'III Plan Rates'!$AG28:$AO28)/'III Plan Rates'!$AP28,0)</f>
        <v>0</v>
      </c>
      <c r="S26" s="444"/>
      <c r="T26" s="440" t="e">
        <f>'III Plan Rates'!$AA28*'V Consumer Factors'!$N$12*'II Rate Development &amp; Change'!$J$35</f>
        <v>#DIV/0!</v>
      </c>
      <c r="U26" s="440" t="e">
        <f>'III Plan Rates'!$AA28*'V Consumer Factors'!$N$13*'II Rate Development &amp; Change'!$J$35</f>
        <v>#DIV/0!</v>
      </c>
      <c r="V26" s="440" t="e">
        <f>'III Plan Rates'!$AA28*'V Consumer Factors'!$N$14*'II Rate Development &amp; Change'!$J$35</f>
        <v>#DIV/0!</v>
      </c>
      <c r="W26" s="440" t="e">
        <f>'III Plan Rates'!$AA28*'V Consumer Factors'!$N$15*'II Rate Development &amp; Change'!$J$35</f>
        <v>#DIV/0!</v>
      </c>
      <c r="X26" s="440" t="e">
        <f>'III Plan Rates'!$AA28*'V Consumer Factors'!$N$16*'II Rate Development &amp; Change'!$J$35</f>
        <v>#DIV/0!</v>
      </c>
      <c r="Y26" s="440" t="e">
        <f>'III Plan Rates'!$AA28*'V Consumer Factors'!$N$17*'II Rate Development &amp; Change'!$J$35</f>
        <v>#DIV/0!</v>
      </c>
      <c r="Z26" s="440" t="e">
        <f>'III Plan Rates'!$AA28*'V Consumer Factors'!$N$18*'II Rate Development &amp; Change'!$J$35</f>
        <v>#DIV/0!</v>
      </c>
      <c r="AA26" s="440" t="e">
        <f>'III Plan Rates'!$AA28*'V Consumer Factors'!$N$19*'II Rate Development &amp; Change'!$J$35</f>
        <v>#DIV/0!</v>
      </c>
      <c r="AB26" s="440" t="e">
        <f>'III Plan Rates'!$AA28*'V Consumer Factors'!$N$20*'II Rate Development &amp; Change'!$J$35</f>
        <v>#DIV/0!</v>
      </c>
      <c r="AC26" s="440">
        <f>IF('III Plan Rates'!$AP28&gt;0,SUMPRODUCT(T26:AB26,'III Plan Rates'!$AG28:$AO28)/'III Plan Rates'!$AP28,0)</f>
        <v>0</v>
      </c>
      <c r="AD26" s="441"/>
      <c r="AE26" s="442">
        <f t="shared" si="0"/>
        <v>0</v>
      </c>
      <c r="AF26" s="442">
        <f t="shared" si="0"/>
        <v>0</v>
      </c>
      <c r="AG26" s="442">
        <f t="shared" si="0"/>
        <v>0</v>
      </c>
      <c r="AH26" s="442">
        <f t="shared" si="0"/>
        <v>0</v>
      </c>
      <c r="AI26" s="442">
        <f t="shared" si="0"/>
        <v>0</v>
      </c>
      <c r="AJ26" s="442">
        <f t="shared" si="0"/>
        <v>0</v>
      </c>
      <c r="AK26" s="442">
        <f t="shared" si="0"/>
        <v>0</v>
      </c>
      <c r="AL26" s="442">
        <f t="shared" si="0"/>
        <v>0</v>
      </c>
      <c r="AM26" s="442">
        <f t="shared" si="0"/>
        <v>0</v>
      </c>
      <c r="AN26" s="442">
        <f t="shared" si="1"/>
        <v>0</v>
      </c>
      <c r="AO26" s="441"/>
      <c r="AP26" s="440" t="e">
        <f>'III Plan Rates'!$AA28*'V Consumer Factors'!$N$12*'II Rate Development &amp; Change'!$K$35</f>
        <v>#DIV/0!</v>
      </c>
      <c r="AQ26" s="440" t="e">
        <f>'III Plan Rates'!$AA28*'V Consumer Factors'!$N$13*'II Rate Development &amp; Change'!$K$35</f>
        <v>#DIV/0!</v>
      </c>
      <c r="AR26" s="440" t="e">
        <f>'III Plan Rates'!$AA28*'V Consumer Factors'!$N$14*'II Rate Development &amp; Change'!$K$35</f>
        <v>#DIV/0!</v>
      </c>
      <c r="AS26" s="440" t="e">
        <f>'III Plan Rates'!$AA28*'V Consumer Factors'!$N$15*'II Rate Development &amp; Change'!$K$35</f>
        <v>#DIV/0!</v>
      </c>
      <c r="AT26" s="440" t="e">
        <f>'III Plan Rates'!$AA28*'V Consumer Factors'!$N$16*'II Rate Development &amp; Change'!$K$35</f>
        <v>#DIV/0!</v>
      </c>
      <c r="AU26" s="440" t="e">
        <f>'III Plan Rates'!$AA28*'V Consumer Factors'!$N$17*'II Rate Development &amp; Change'!$K$35</f>
        <v>#DIV/0!</v>
      </c>
      <c r="AV26" s="440" t="e">
        <f>'III Plan Rates'!$AA28*'V Consumer Factors'!$N$18*'II Rate Development &amp; Change'!$K$35</f>
        <v>#DIV/0!</v>
      </c>
      <c r="AW26" s="440" t="e">
        <f>'III Plan Rates'!$AA28*'V Consumer Factors'!$N$19*'II Rate Development &amp; Change'!$K$35</f>
        <v>#DIV/0!</v>
      </c>
      <c r="AX26" s="440" t="e">
        <f>'III Plan Rates'!$AA28*'V Consumer Factors'!$N$20*'II Rate Development &amp; Change'!$K$35</f>
        <v>#DIV/0!</v>
      </c>
      <c r="AY26" s="440">
        <f>IF('III Plan Rates'!$AP28&gt;0,SUMPRODUCT(AP26:AX26,'III Plan Rates'!$AG28:$AO28)/'III Plan Rates'!$AP28,0)</f>
        <v>0</v>
      </c>
      <c r="AZ26" s="445"/>
      <c r="BA26" s="440" t="e">
        <f>'III Plan Rates'!$AA28*'V Consumer Factors'!$N$12*'II Rate Development &amp; Change'!$L$35</f>
        <v>#DIV/0!</v>
      </c>
      <c r="BB26" s="440" t="e">
        <f>'III Plan Rates'!$AA28*'V Consumer Factors'!$N$13*'II Rate Development &amp; Change'!$L$35</f>
        <v>#DIV/0!</v>
      </c>
      <c r="BC26" s="440" t="e">
        <f>'III Plan Rates'!$AA28*'V Consumer Factors'!$N$14*'II Rate Development &amp; Change'!$L$35</f>
        <v>#DIV/0!</v>
      </c>
      <c r="BD26" s="440" t="e">
        <f>'III Plan Rates'!$AA28*'V Consumer Factors'!$N$15*'II Rate Development &amp; Change'!$L$35</f>
        <v>#DIV/0!</v>
      </c>
      <c r="BE26" s="440" t="e">
        <f>'III Plan Rates'!$AA28*'V Consumer Factors'!$N$16*'II Rate Development &amp; Change'!$L$35</f>
        <v>#DIV/0!</v>
      </c>
      <c r="BF26" s="440" t="e">
        <f>'III Plan Rates'!$AA28*'V Consumer Factors'!$N$17*'II Rate Development &amp; Change'!$L$35</f>
        <v>#DIV/0!</v>
      </c>
      <c r="BG26" s="440" t="e">
        <f>'III Plan Rates'!$AA28*'V Consumer Factors'!$N$18*'II Rate Development &amp; Change'!$L$35</f>
        <v>#DIV/0!</v>
      </c>
      <c r="BH26" s="440" t="e">
        <f>'III Plan Rates'!$AA28*'V Consumer Factors'!$N$19*'II Rate Development &amp; Change'!$L$35</f>
        <v>#DIV/0!</v>
      </c>
      <c r="BI26" s="440" t="e">
        <f>'III Plan Rates'!$AA28*'V Consumer Factors'!$N$20*'II Rate Development &amp; Change'!$L$35</f>
        <v>#DIV/0!</v>
      </c>
      <c r="BJ26" s="440">
        <f>IF('III Plan Rates'!$AP28&gt;0,SUMPRODUCT(BA26:BI26,'III Plan Rates'!$AG28:$AO28)/'III Plan Rates'!$AP28,0)</f>
        <v>0</v>
      </c>
      <c r="BK26" s="445"/>
      <c r="BL26" s="440" t="e">
        <f>'III Plan Rates'!$AA28*'V Consumer Factors'!$N$12*'II Rate Development &amp; Change'!$M$35</f>
        <v>#DIV/0!</v>
      </c>
      <c r="BM26" s="440" t="e">
        <f>'III Plan Rates'!$AA28*'V Consumer Factors'!$N$13*'II Rate Development &amp; Change'!$M$35</f>
        <v>#DIV/0!</v>
      </c>
      <c r="BN26" s="440" t="e">
        <f>'III Plan Rates'!$AA28*'V Consumer Factors'!$N$14*'II Rate Development &amp; Change'!$M$35</f>
        <v>#DIV/0!</v>
      </c>
      <c r="BO26" s="440" t="e">
        <f>'III Plan Rates'!$AA28*'V Consumer Factors'!$N$15*'II Rate Development &amp; Change'!$M$35</f>
        <v>#DIV/0!</v>
      </c>
      <c r="BP26" s="440" t="e">
        <f>'III Plan Rates'!$AA28*'V Consumer Factors'!$N$16*'II Rate Development &amp; Change'!$M$35</f>
        <v>#DIV/0!</v>
      </c>
      <c r="BQ26" s="440" t="e">
        <f>'III Plan Rates'!$AA28*'V Consumer Factors'!$N$17*'II Rate Development &amp; Change'!$M$35</f>
        <v>#DIV/0!</v>
      </c>
      <c r="BR26" s="440" t="e">
        <f>'III Plan Rates'!$AA28*'V Consumer Factors'!$N$18*'II Rate Development &amp; Change'!$M$35</f>
        <v>#DIV/0!</v>
      </c>
      <c r="BS26" s="440" t="e">
        <f>'III Plan Rates'!$AA28*'V Consumer Factors'!$N$19*'II Rate Development &amp; Change'!$M$35</f>
        <v>#DIV/0!</v>
      </c>
      <c r="BT26" s="440" t="e">
        <f>'III Plan Rates'!$AA28*'V Consumer Factors'!$N$20*'II Rate Development &amp; Change'!$M$35</f>
        <v>#DIV/0!</v>
      </c>
      <c r="BU26" s="440">
        <f>IF('III Plan Rates'!$AP28&gt;0,SUMPRODUCT(BL26:BT26,'III Plan Rates'!$AG28:$AO28)/'III Plan Rates'!$AP28,0)</f>
        <v>0</v>
      </c>
    </row>
    <row r="27" spans="1:73" x14ac:dyDescent="0.25">
      <c r="A27" s="8" t="s">
        <v>92</v>
      </c>
      <c r="B27" s="437">
        <f>'III Plan Rates'!B29</f>
        <v>0</v>
      </c>
      <c r="C27" s="435">
        <f>'III Plan Rates'!D29</f>
        <v>0</v>
      </c>
      <c r="D27" s="436">
        <f>'III Plan Rates'!E29</f>
        <v>0</v>
      </c>
      <c r="E27" s="437">
        <f>'III Plan Rates'!F29</f>
        <v>0</v>
      </c>
      <c r="F27" s="438">
        <f>'III Plan Rates'!G29</f>
        <v>0</v>
      </c>
      <c r="G27" s="438">
        <f>'III Plan Rates'!J29</f>
        <v>0</v>
      </c>
      <c r="H27" s="258"/>
      <c r="I27" s="269"/>
      <c r="J27" s="269"/>
      <c r="K27" s="269"/>
      <c r="L27" s="269"/>
      <c r="M27" s="269"/>
      <c r="N27" s="269"/>
      <c r="O27" s="269"/>
      <c r="P27" s="269"/>
      <c r="Q27" s="269"/>
      <c r="R27" s="440">
        <f>IF('III Plan Rates'!$AP29&gt;0,SUMPRODUCT(I27:Q27,'III Plan Rates'!$AG29:$AO29)/'III Plan Rates'!$AP29,0)</f>
        <v>0</v>
      </c>
      <c r="S27" s="444"/>
      <c r="T27" s="440" t="e">
        <f>'III Plan Rates'!$AA29*'V Consumer Factors'!$N$12*'II Rate Development &amp; Change'!$J$35</f>
        <v>#DIV/0!</v>
      </c>
      <c r="U27" s="440" t="e">
        <f>'III Plan Rates'!$AA29*'V Consumer Factors'!$N$13*'II Rate Development &amp; Change'!$J$35</f>
        <v>#DIV/0!</v>
      </c>
      <c r="V27" s="440" t="e">
        <f>'III Plan Rates'!$AA29*'V Consumer Factors'!$N$14*'II Rate Development &amp; Change'!$J$35</f>
        <v>#DIV/0!</v>
      </c>
      <c r="W27" s="440" t="e">
        <f>'III Plan Rates'!$AA29*'V Consumer Factors'!$N$15*'II Rate Development &amp; Change'!$J$35</f>
        <v>#DIV/0!</v>
      </c>
      <c r="X27" s="440" t="e">
        <f>'III Plan Rates'!$AA29*'V Consumer Factors'!$N$16*'II Rate Development &amp; Change'!$J$35</f>
        <v>#DIV/0!</v>
      </c>
      <c r="Y27" s="440" t="e">
        <f>'III Plan Rates'!$AA29*'V Consumer Factors'!$N$17*'II Rate Development &amp; Change'!$J$35</f>
        <v>#DIV/0!</v>
      </c>
      <c r="Z27" s="440" t="e">
        <f>'III Plan Rates'!$AA29*'V Consumer Factors'!$N$18*'II Rate Development &amp; Change'!$J$35</f>
        <v>#DIV/0!</v>
      </c>
      <c r="AA27" s="440" t="e">
        <f>'III Plan Rates'!$AA29*'V Consumer Factors'!$N$19*'II Rate Development &amp; Change'!$J$35</f>
        <v>#DIV/0!</v>
      </c>
      <c r="AB27" s="440" t="e">
        <f>'III Plan Rates'!$AA29*'V Consumer Factors'!$N$20*'II Rate Development &amp; Change'!$J$35</f>
        <v>#DIV/0!</v>
      </c>
      <c r="AC27" s="440">
        <f>IF('III Plan Rates'!$AP29&gt;0,SUMPRODUCT(T27:AB27,'III Plan Rates'!$AG29:$AO29)/'III Plan Rates'!$AP29,0)</f>
        <v>0</v>
      </c>
      <c r="AD27" s="441"/>
      <c r="AE27" s="442">
        <f t="shared" si="0"/>
        <v>0</v>
      </c>
      <c r="AF27" s="442">
        <f t="shared" si="0"/>
        <v>0</v>
      </c>
      <c r="AG27" s="442">
        <f t="shared" si="0"/>
        <v>0</v>
      </c>
      <c r="AH27" s="442">
        <f t="shared" si="0"/>
        <v>0</v>
      </c>
      <c r="AI27" s="442">
        <f t="shared" si="0"/>
        <v>0</v>
      </c>
      <c r="AJ27" s="442">
        <f t="shared" si="0"/>
        <v>0</v>
      </c>
      <c r="AK27" s="442">
        <f t="shared" si="0"/>
        <v>0</v>
      </c>
      <c r="AL27" s="442">
        <f t="shared" si="0"/>
        <v>0</v>
      </c>
      <c r="AM27" s="442">
        <f t="shared" si="0"/>
        <v>0</v>
      </c>
      <c r="AN27" s="442">
        <f t="shared" si="1"/>
        <v>0</v>
      </c>
      <c r="AO27" s="441"/>
      <c r="AP27" s="440" t="e">
        <f>'III Plan Rates'!$AA29*'V Consumer Factors'!$N$12*'II Rate Development &amp; Change'!$K$35</f>
        <v>#DIV/0!</v>
      </c>
      <c r="AQ27" s="440" t="e">
        <f>'III Plan Rates'!$AA29*'V Consumer Factors'!$N$13*'II Rate Development &amp; Change'!$K$35</f>
        <v>#DIV/0!</v>
      </c>
      <c r="AR27" s="440" t="e">
        <f>'III Plan Rates'!$AA29*'V Consumer Factors'!$N$14*'II Rate Development &amp; Change'!$K$35</f>
        <v>#DIV/0!</v>
      </c>
      <c r="AS27" s="440" t="e">
        <f>'III Plan Rates'!$AA29*'V Consumer Factors'!$N$15*'II Rate Development &amp; Change'!$K$35</f>
        <v>#DIV/0!</v>
      </c>
      <c r="AT27" s="440" t="e">
        <f>'III Plan Rates'!$AA29*'V Consumer Factors'!$N$16*'II Rate Development &amp; Change'!$K$35</f>
        <v>#DIV/0!</v>
      </c>
      <c r="AU27" s="440" t="e">
        <f>'III Plan Rates'!$AA29*'V Consumer Factors'!$N$17*'II Rate Development &amp; Change'!$K$35</f>
        <v>#DIV/0!</v>
      </c>
      <c r="AV27" s="440" t="e">
        <f>'III Plan Rates'!$AA29*'V Consumer Factors'!$N$18*'II Rate Development &amp; Change'!$K$35</f>
        <v>#DIV/0!</v>
      </c>
      <c r="AW27" s="440" t="e">
        <f>'III Plan Rates'!$AA29*'V Consumer Factors'!$N$19*'II Rate Development &amp; Change'!$K$35</f>
        <v>#DIV/0!</v>
      </c>
      <c r="AX27" s="440" t="e">
        <f>'III Plan Rates'!$AA29*'V Consumer Factors'!$N$20*'II Rate Development &amp; Change'!$K$35</f>
        <v>#DIV/0!</v>
      </c>
      <c r="AY27" s="440">
        <f>IF('III Plan Rates'!$AP29&gt;0,SUMPRODUCT(AP27:AX27,'III Plan Rates'!$AG29:$AO29)/'III Plan Rates'!$AP29,0)</f>
        <v>0</v>
      </c>
      <c r="AZ27" s="445"/>
      <c r="BA27" s="440" t="e">
        <f>'III Plan Rates'!$AA29*'V Consumer Factors'!$N$12*'II Rate Development &amp; Change'!$L$35</f>
        <v>#DIV/0!</v>
      </c>
      <c r="BB27" s="440" t="e">
        <f>'III Plan Rates'!$AA29*'V Consumer Factors'!$N$13*'II Rate Development &amp; Change'!$L$35</f>
        <v>#DIV/0!</v>
      </c>
      <c r="BC27" s="440" t="e">
        <f>'III Plan Rates'!$AA29*'V Consumer Factors'!$N$14*'II Rate Development &amp; Change'!$L$35</f>
        <v>#DIV/0!</v>
      </c>
      <c r="BD27" s="440" t="e">
        <f>'III Plan Rates'!$AA29*'V Consumer Factors'!$N$15*'II Rate Development &amp; Change'!$L$35</f>
        <v>#DIV/0!</v>
      </c>
      <c r="BE27" s="440" t="e">
        <f>'III Plan Rates'!$AA29*'V Consumer Factors'!$N$16*'II Rate Development &amp; Change'!$L$35</f>
        <v>#DIV/0!</v>
      </c>
      <c r="BF27" s="440" t="e">
        <f>'III Plan Rates'!$AA29*'V Consumer Factors'!$N$17*'II Rate Development &amp; Change'!$L$35</f>
        <v>#DIV/0!</v>
      </c>
      <c r="BG27" s="440" t="e">
        <f>'III Plan Rates'!$AA29*'V Consumer Factors'!$N$18*'II Rate Development &amp; Change'!$L$35</f>
        <v>#DIV/0!</v>
      </c>
      <c r="BH27" s="440" t="e">
        <f>'III Plan Rates'!$AA29*'V Consumer Factors'!$N$19*'II Rate Development &amp; Change'!$L$35</f>
        <v>#DIV/0!</v>
      </c>
      <c r="BI27" s="440" t="e">
        <f>'III Plan Rates'!$AA29*'V Consumer Factors'!$N$20*'II Rate Development &amp; Change'!$L$35</f>
        <v>#DIV/0!</v>
      </c>
      <c r="BJ27" s="440">
        <f>IF('III Plan Rates'!$AP29&gt;0,SUMPRODUCT(BA27:BI27,'III Plan Rates'!$AG29:$AO29)/'III Plan Rates'!$AP29,0)</f>
        <v>0</v>
      </c>
      <c r="BK27" s="445"/>
      <c r="BL27" s="440" t="e">
        <f>'III Plan Rates'!$AA29*'V Consumer Factors'!$N$12*'II Rate Development &amp; Change'!$M$35</f>
        <v>#DIV/0!</v>
      </c>
      <c r="BM27" s="440" t="e">
        <f>'III Plan Rates'!$AA29*'V Consumer Factors'!$N$13*'II Rate Development &amp; Change'!$M$35</f>
        <v>#DIV/0!</v>
      </c>
      <c r="BN27" s="440" t="e">
        <f>'III Plan Rates'!$AA29*'V Consumer Factors'!$N$14*'II Rate Development &amp; Change'!$M$35</f>
        <v>#DIV/0!</v>
      </c>
      <c r="BO27" s="440" t="e">
        <f>'III Plan Rates'!$AA29*'V Consumer Factors'!$N$15*'II Rate Development &amp; Change'!$M$35</f>
        <v>#DIV/0!</v>
      </c>
      <c r="BP27" s="440" t="e">
        <f>'III Plan Rates'!$AA29*'V Consumer Factors'!$N$16*'II Rate Development &amp; Change'!$M$35</f>
        <v>#DIV/0!</v>
      </c>
      <c r="BQ27" s="440" t="e">
        <f>'III Plan Rates'!$AA29*'V Consumer Factors'!$N$17*'II Rate Development &amp; Change'!$M$35</f>
        <v>#DIV/0!</v>
      </c>
      <c r="BR27" s="440" t="e">
        <f>'III Plan Rates'!$AA29*'V Consumer Factors'!$N$18*'II Rate Development &amp; Change'!$M$35</f>
        <v>#DIV/0!</v>
      </c>
      <c r="BS27" s="440" t="e">
        <f>'III Plan Rates'!$AA29*'V Consumer Factors'!$N$19*'II Rate Development &amp; Change'!$M$35</f>
        <v>#DIV/0!</v>
      </c>
      <c r="BT27" s="440" t="e">
        <f>'III Plan Rates'!$AA29*'V Consumer Factors'!$N$20*'II Rate Development &amp; Change'!$M$35</f>
        <v>#DIV/0!</v>
      </c>
      <c r="BU27" s="440">
        <f>IF('III Plan Rates'!$AP29&gt;0,SUMPRODUCT(BL27:BT27,'III Plan Rates'!$AG29:$AO29)/'III Plan Rates'!$AP29,0)</f>
        <v>0</v>
      </c>
    </row>
    <row r="28" spans="1:73" x14ac:dyDescent="0.25">
      <c r="A28" s="8" t="s">
        <v>93</v>
      </c>
      <c r="B28" s="437">
        <f>'III Plan Rates'!B30</f>
        <v>0</v>
      </c>
      <c r="C28" s="435">
        <f>'III Plan Rates'!D30</f>
        <v>0</v>
      </c>
      <c r="D28" s="436">
        <f>'III Plan Rates'!E30</f>
        <v>0</v>
      </c>
      <c r="E28" s="437">
        <f>'III Plan Rates'!F30</f>
        <v>0</v>
      </c>
      <c r="F28" s="438">
        <f>'III Plan Rates'!G30</f>
        <v>0</v>
      </c>
      <c r="G28" s="438">
        <f>'III Plan Rates'!J30</f>
        <v>0</v>
      </c>
      <c r="H28" s="258"/>
      <c r="I28" s="269"/>
      <c r="J28" s="269"/>
      <c r="K28" s="269"/>
      <c r="L28" s="269"/>
      <c r="M28" s="269"/>
      <c r="N28" s="269"/>
      <c r="O28" s="269"/>
      <c r="P28" s="269"/>
      <c r="Q28" s="269"/>
      <c r="R28" s="440">
        <f>IF('III Plan Rates'!$AP30&gt;0,SUMPRODUCT(I28:Q28,'III Plan Rates'!$AG30:$AO30)/'III Plan Rates'!$AP30,0)</f>
        <v>0</v>
      </c>
      <c r="S28" s="444"/>
      <c r="T28" s="440" t="e">
        <f>'III Plan Rates'!$AA30*'V Consumer Factors'!$N$12*'II Rate Development &amp; Change'!$J$35</f>
        <v>#DIV/0!</v>
      </c>
      <c r="U28" s="440" t="e">
        <f>'III Plan Rates'!$AA30*'V Consumer Factors'!$N$13*'II Rate Development &amp; Change'!$J$35</f>
        <v>#DIV/0!</v>
      </c>
      <c r="V28" s="440" t="e">
        <f>'III Plan Rates'!$AA30*'V Consumer Factors'!$N$14*'II Rate Development &amp; Change'!$J$35</f>
        <v>#DIV/0!</v>
      </c>
      <c r="W28" s="440" t="e">
        <f>'III Plan Rates'!$AA30*'V Consumer Factors'!$N$15*'II Rate Development &amp; Change'!$J$35</f>
        <v>#DIV/0!</v>
      </c>
      <c r="X28" s="440" t="e">
        <f>'III Plan Rates'!$AA30*'V Consumer Factors'!$N$16*'II Rate Development &amp; Change'!$J$35</f>
        <v>#DIV/0!</v>
      </c>
      <c r="Y28" s="440" t="e">
        <f>'III Plan Rates'!$AA30*'V Consumer Factors'!$N$17*'II Rate Development &amp; Change'!$J$35</f>
        <v>#DIV/0!</v>
      </c>
      <c r="Z28" s="440" t="e">
        <f>'III Plan Rates'!$AA30*'V Consumer Factors'!$N$18*'II Rate Development &amp; Change'!$J$35</f>
        <v>#DIV/0!</v>
      </c>
      <c r="AA28" s="440" t="e">
        <f>'III Plan Rates'!$AA30*'V Consumer Factors'!$N$19*'II Rate Development &amp; Change'!$J$35</f>
        <v>#DIV/0!</v>
      </c>
      <c r="AB28" s="440" t="e">
        <f>'III Plan Rates'!$AA30*'V Consumer Factors'!$N$20*'II Rate Development &amp; Change'!$J$35</f>
        <v>#DIV/0!</v>
      </c>
      <c r="AC28" s="440">
        <f>IF('III Plan Rates'!$AP30&gt;0,SUMPRODUCT(T28:AB28,'III Plan Rates'!$AG30:$AO30)/'III Plan Rates'!$AP30,0)</f>
        <v>0</v>
      </c>
      <c r="AD28" s="441"/>
      <c r="AE28" s="442">
        <f t="shared" si="0"/>
        <v>0</v>
      </c>
      <c r="AF28" s="442">
        <f t="shared" si="0"/>
        <v>0</v>
      </c>
      <c r="AG28" s="442">
        <f t="shared" si="0"/>
        <v>0</v>
      </c>
      <c r="AH28" s="442">
        <f t="shared" si="0"/>
        <v>0</v>
      </c>
      <c r="AI28" s="442">
        <f t="shared" si="0"/>
        <v>0</v>
      </c>
      <c r="AJ28" s="442">
        <f t="shared" si="0"/>
        <v>0</v>
      </c>
      <c r="AK28" s="442">
        <f t="shared" si="0"/>
        <v>0</v>
      </c>
      <c r="AL28" s="442">
        <f t="shared" si="0"/>
        <v>0</v>
      </c>
      <c r="AM28" s="442">
        <f t="shared" si="0"/>
        <v>0</v>
      </c>
      <c r="AN28" s="442">
        <f t="shared" si="1"/>
        <v>0</v>
      </c>
      <c r="AO28" s="441"/>
      <c r="AP28" s="440" t="e">
        <f>'III Plan Rates'!$AA30*'V Consumer Factors'!$N$12*'II Rate Development &amp; Change'!$K$35</f>
        <v>#DIV/0!</v>
      </c>
      <c r="AQ28" s="440" t="e">
        <f>'III Plan Rates'!$AA30*'V Consumer Factors'!$N$13*'II Rate Development &amp; Change'!$K$35</f>
        <v>#DIV/0!</v>
      </c>
      <c r="AR28" s="440" t="e">
        <f>'III Plan Rates'!$AA30*'V Consumer Factors'!$N$14*'II Rate Development &amp; Change'!$K$35</f>
        <v>#DIV/0!</v>
      </c>
      <c r="AS28" s="440" t="e">
        <f>'III Plan Rates'!$AA30*'V Consumer Factors'!$N$15*'II Rate Development &amp; Change'!$K$35</f>
        <v>#DIV/0!</v>
      </c>
      <c r="AT28" s="440" t="e">
        <f>'III Plan Rates'!$AA30*'V Consumer Factors'!$N$16*'II Rate Development &amp; Change'!$K$35</f>
        <v>#DIV/0!</v>
      </c>
      <c r="AU28" s="440" t="e">
        <f>'III Plan Rates'!$AA30*'V Consumer Factors'!$N$17*'II Rate Development &amp; Change'!$K$35</f>
        <v>#DIV/0!</v>
      </c>
      <c r="AV28" s="440" t="e">
        <f>'III Plan Rates'!$AA30*'V Consumer Factors'!$N$18*'II Rate Development &amp; Change'!$K$35</f>
        <v>#DIV/0!</v>
      </c>
      <c r="AW28" s="440" t="e">
        <f>'III Plan Rates'!$AA30*'V Consumer Factors'!$N$19*'II Rate Development &amp; Change'!$K$35</f>
        <v>#DIV/0!</v>
      </c>
      <c r="AX28" s="440" t="e">
        <f>'III Plan Rates'!$AA30*'V Consumer Factors'!$N$20*'II Rate Development &amp; Change'!$K$35</f>
        <v>#DIV/0!</v>
      </c>
      <c r="AY28" s="440">
        <f>IF('III Plan Rates'!$AP30&gt;0,SUMPRODUCT(AP28:AX28,'III Plan Rates'!$AG30:$AO30)/'III Plan Rates'!$AP30,0)</f>
        <v>0</v>
      </c>
      <c r="AZ28" s="445"/>
      <c r="BA28" s="440" t="e">
        <f>'III Plan Rates'!$AA30*'V Consumer Factors'!$N$12*'II Rate Development &amp; Change'!$L$35</f>
        <v>#DIV/0!</v>
      </c>
      <c r="BB28" s="440" t="e">
        <f>'III Plan Rates'!$AA30*'V Consumer Factors'!$N$13*'II Rate Development &amp; Change'!$L$35</f>
        <v>#DIV/0!</v>
      </c>
      <c r="BC28" s="440" t="e">
        <f>'III Plan Rates'!$AA30*'V Consumer Factors'!$N$14*'II Rate Development &amp; Change'!$L$35</f>
        <v>#DIV/0!</v>
      </c>
      <c r="BD28" s="440" t="e">
        <f>'III Plan Rates'!$AA30*'V Consumer Factors'!$N$15*'II Rate Development &amp; Change'!$L$35</f>
        <v>#DIV/0!</v>
      </c>
      <c r="BE28" s="440" t="e">
        <f>'III Plan Rates'!$AA30*'V Consumer Factors'!$N$16*'II Rate Development &amp; Change'!$L$35</f>
        <v>#DIV/0!</v>
      </c>
      <c r="BF28" s="440" t="e">
        <f>'III Plan Rates'!$AA30*'V Consumer Factors'!$N$17*'II Rate Development &amp; Change'!$L$35</f>
        <v>#DIV/0!</v>
      </c>
      <c r="BG28" s="440" t="e">
        <f>'III Plan Rates'!$AA30*'V Consumer Factors'!$N$18*'II Rate Development &amp; Change'!$L$35</f>
        <v>#DIV/0!</v>
      </c>
      <c r="BH28" s="440" t="e">
        <f>'III Plan Rates'!$AA30*'V Consumer Factors'!$N$19*'II Rate Development &amp; Change'!$L$35</f>
        <v>#DIV/0!</v>
      </c>
      <c r="BI28" s="440" t="e">
        <f>'III Plan Rates'!$AA30*'V Consumer Factors'!$N$20*'II Rate Development &amp; Change'!$L$35</f>
        <v>#DIV/0!</v>
      </c>
      <c r="BJ28" s="440">
        <f>IF('III Plan Rates'!$AP30&gt;0,SUMPRODUCT(BA28:BI28,'III Plan Rates'!$AG30:$AO30)/'III Plan Rates'!$AP30,0)</f>
        <v>0</v>
      </c>
      <c r="BK28" s="445"/>
      <c r="BL28" s="440" t="e">
        <f>'III Plan Rates'!$AA30*'V Consumer Factors'!$N$12*'II Rate Development &amp; Change'!$M$35</f>
        <v>#DIV/0!</v>
      </c>
      <c r="BM28" s="440" t="e">
        <f>'III Plan Rates'!$AA30*'V Consumer Factors'!$N$13*'II Rate Development &amp; Change'!$M$35</f>
        <v>#DIV/0!</v>
      </c>
      <c r="BN28" s="440" t="e">
        <f>'III Plan Rates'!$AA30*'V Consumer Factors'!$N$14*'II Rate Development &amp; Change'!$M$35</f>
        <v>#DIV/0!</v>
      </c>
      <c r="BO28" s="440" t="e">
        <f>'III Plan Rates'!$AA30*'V Consumer Factors'!$N$15*'II Rate Development &amp; Change'!$M$35</f>
        <v>#DIV/0!</v>
      </c>
      <c r="BP28" s="440" t="e">
        <f>'III Plan Rates'!$AA30*'V Consumer Factors'!$N$16*'II Rate Development &amp; Change'!$M$35</f>
        <v>#DIV/0!</v>
      </c>
      <c r="BQ28" s="440" t="e">
        <f>'III Plan Rates'!$AA30*'V Consumer Factors'!$N$17*'II Rate Development &amp; Change'!$M$35</f>
        <v>#DIV/0!</v>
      </c>
      <c r="BR28" s="440" t="e">
        <f>'III Plan Rates'!$AA30*'V Consumer Factors'!$N$18*'II Rate Development &amp; Change'!$M$35</f>
        <v>#DIV/0!</v>
      </c>
      <c r="BS28" s="440" t="e">
        <f>'III Plan Rates'!$AA30*'V Consumer Factors'!$N$19*'II Rate Development &amp; Change'!$M$35</f>
        <v>#DIV/0!</v>
      </c>
      <c r="BT28" s="440" t="e">
        <f>'III Plan Rates'!$AA30*'V Consumer Factors'!$N$20*'II Rate Development &amp; Change'!$M$35</f>
        <v>#DIV/0!</v>
      </c>
      <c r="BU28" s="440">
        <f>IF('III Plan Rates'!$AP30&gt;0,SUMPRODUCT(BL28:BT28,'III Plan Rates'!$AG30:$AO30)/'III Plan Rates'!$AP30,0)</f>
        <v>0</v>
      </c>
    </row>
    <row r="29" spans="1:73" x14ac:dyDescent="0.25">
      <c r="A29" s="8" t="s">
        <v>94</v>
      </c>
      <c r="B29" s="437">
        <f>'III Plan Rates'!B31</f>
        <v>0</v>
      </c>
      <c r="C29" s="435">
        <f>'III Plan Rates'!D31</f>
        <v>0</v>
      </c>
      <c r="D29" s="436">
        <f>'III Plan Rates'!E31</f>
        <v>0</v>
      </c>
      <c r="E29" s="437">
        <f>'III Plan Rates'!F31</f>
        <v>0</v>
      </c>
      <c r="F29" s="438">
        <f>'III Plan Rates'!G31</f>
        <v>0</v>
      </c>
      <c r="G29" s="438">
        <f>'III Plan Rates'!J31</f>
        <v>0</v>
      </c>
      <c r="H29" s="258"/>
      <c r="I29" s="269"/>
      <c r="J29" s="269"/>
      <c r="K29" s="269"/>
      <c r="L29" s="269"/>
      <c r="M29" s="269"/>
      <c r="N29" s="269"/>
      <c r="O29" s="269"/>
      <c r="P29" s="269"/>
      <c r="Q29" s="269"/>
      <c r="R29" s="440">
        <f>IF('III Plan Rates'!$AP31&gt;0,SUMPRODUCT(I29:Q29,'III Plan Rates'!$AG31:$AO31)/'III Plan Rates'!$AP31,0)</f>
        <v>0</v>
      </c>
      <c r="S29" s="444"/>
      <c r="T29" s="440" t="e">
        <f>'III Plan Rates'!$AA31*'V Consumer Factors'!$N$12*'II Rate Development &amp; Change'!$J$35</f>
        <v>#DIV/0!</v>
      </c>
      <c r="U29" s="440" t="e">
        <f>'III Plan Rates'!$AA31*'V Consumer Factors'!$N$13*'II Rate Development &amp; Change'!$J$35</f>
        <v>#DIV/0!</v>
      </c>
      <c r="V29" s="440" t="e">
        <f>'III Plan Rates'!$AA31*'V Consumer Factors'!$N$14*'II Rate Development &amp; Change'!$J$35</f>
        <v>#DIV/0!</v>
      </c>
      <c r="W29" s="440" t="e">
        <f>'III Plan Rates'!$AA31*'V Consumer Factors'!$N$15*'II Rate Development &amp; Change'!$J$35</f>
        <v>#DIV/0!</v>
      </c>
      <c r="X29" s="440" t="e">
        <f>'III Plan Rates'!$AA31*'V Consumer Factors'!$N$16*'II Rate Development &amp; Change'!$J$35</f>
        <v>#DIV/0!</v>
      </c>
      <c r="Y29" s="440" t="e">
        <f>'III Plan Rates'!$AA31*'V Consumer Factors'!$N$17*'II Rate Development &amp; Change'!$J$35</f>
        <v>#DIV/0!</v>
      </c>
      <c r="Z29" s="440" t="e">
        <f>'III Plan Rates'!$AA31*'V Consumer Factors'!$N$18*'II Rate Development &amp; Change'!$J$35</f>
        <v>#DIV/0!</v>
      </c>
      <c r="AA29" s="440" t="e">
        <f>'III Plan Rates'!$AA31*'V Consumer Factors'!$N$19*'II Rate Development &amp; Change'!$J$35</f>
        <v>#DIV/0!</v>
      </c>
      <c r="AB29" s="440" t="e">
        <f>'III Plan Rates'!$AA31*'V Consumer Factors'!$N$20*'II Rate Development &amp; Change'!$J$35</f>
        <v>#DIV/0!</v>
      </c>
      <c r="AC29" s="440">
        <f>IF('III Plan Rates'!$AP31&gt;0,SUMPRODUCT(T29:AB29,'III Plan Rates'!$AG31:$AO31)/'III Plan Rates'!$AP31,0)</f>
        <v>0</v>
      </c>
      <c r="AD29" s="441"/>
      <c r="AE29" s="442">
        <f t="shared" si="0"/>
        <v>0</v>
      </c>
      <c r="AF29" s="442">
        <f t="shared" si="0"/>
        <v>0</v>
      </c>
      <c r="AG29" s="442">
        <f t="shared" si="0"/>
        <v>0</v>
      </c>
      <c r="AH29" s="442">
        <f t="shared" si="0"/>
        <v>0</v>
      </c>
      <c r="AI29" s="442">
        <f t="shared" si="0"/>
        <v>0</v>
      </c>
      <c r="AJ29" s="442">
        <f t="shared" si="0"/>
        <v>0</v>
      </c>
      <c r="AK29" s="442">
        <f t="shared" si="0"/>
        <v>0</v>
      </c>
      <c r="AL29" s="442">
        <f t="shared" si="0"/>
        <v>0</v>
      </c>
      <c r="AM29" s="442">
        <f t="shared" si="0"/>
        <v>0</v>
      </c>
      <c r="AN29" s="442">
        <f t="shared" si="1"/>
        <v>0</v>
      </c>
      <c r="AO29" s="441"/>
      <c r="AP29" s="440" t="e">
        <f>'III Plan Rates'!$AA31*'V Consumer Factors'!$N$12*'II Rate Development &amp; Change'!$K$35</f>
        <v>#DIV/0!</v>
      </c>
      <c r="AQ29" s="440" t="e">
        <f>'III Plan Rates'!$AA31*'V Consumer Factors'!$N$13*'II Rate Development &amp; Change'!$K$35</f>
        <v>#DIV/0!</v>
      </c>
      <c r="AR29" s="440" t="e">
        <f>'III Plan Rates'!$AA31*'V Consumer Factors'!$N$14*'II Rate Development &amp; Change'!$K$35</f>
        <v>#DIV/0!</v>
      </c>
      <c r="AS29" s="440" t="e">
        <f>'III Plan Rates'!$AA31*'V Consumer Factors'!$N$15*'II Rate Development &amp; Change'!$K$35</f>
        <v>#DIV/0!</v>
      </c>
      <c r="AT29" s="440" t="e">
        <f>'III Plan Rates'!$AA31*'V Consumer Factors'!$N$16*'II Rate Development &amp; Change'!$K$35</f>
        <v>#DIV/0!</v>
      </c>
      <c r="AU29" s="440" t="e">
        <f>'III Plan Rates'!$AA31*'V Consumer Factors'!$N$17*'II Rate Development &amp; Change'!$K$35</f>
        <v>#DIV/0!</v>
      </c>
      <c r="AV29" s="440" t="e">
        <f>'III Plan Rates'!$AA31*'V Consumer Factors'!$N$18*'II Rate Development &amp; Change'!$K$35</f>
        <v>#DIV/0!</v>
      </c>
      <c r="AW29" s="440" t="e">
        <f>'III Plan Rates'!$AA31*'V Consumer Factors'!$N$19*'II Rate Development &amp; Change'!$K$35</f>
        <v>#DIV/0!</v>
      </c>
      <c r="AX29" s="440" t="e">
        <f>'III Plan Rates'!$AA31*'V Consumer Factors'!$N$20*'II Rate Development &amp; Change'!$K$35</f>
        <v>#DIV/0!</v>
      </c>
      <c r="AY29" s="440">
        <f>IF('III Plan Rates'!$AP31&gt;0,SUMPRODUCT(AP29:AX29,'III Plan Rates'!$AG31:$AO31)/'III Plan Rates'!$AP31,0)</f>
        <v>0</v>
      </c>
      <c r="AZ29" s="445"/>
      <c r="BA29" s="440" t="e">
        <f>'III Plan Rates'!$AA31*'V Consumer Factors'!$N$12*'II Rate Development &amp; Change'!$L$35</f>
        <v>#DIV/0!</v>
      </c>
      <c r="BB29" s="440" t="e">
        <f>'III Plan Rates'!$AA31*'V Consumer Factors'!$N$13*'II Rate Development &amp; Change'!$L$35</f>
        <v>#DIV/0!</v>
      </c>
      <c r="BC29" s="440" t="e">
        <f>'III Plan Rates'!$AA31*'V Consumer Factors'!$N$14*'II Rate Development &amp; Change'!$L$35</f>
        <v>#DIV/0!</v>
      </c>
      <c r="BD29" s="440" t="e">
        <f>'III Plan Rates'!$AA31*'V Consumer Factors'!$N$15*'II Rate Development &amp; Change'!$L$35</f>
        <v>#DIV/0!</v>
      </c>
      <c r="BE29" s="440" t="e">
        <f>'III Plan Rates'!$AA31*'V Consumer Factors'!$N$16*'II Rate Development &amp; Change'!$L$35</f>
        <v>#DIV/0!</v>
      </c>
      <c r="BF29" s="440" t="e">
        <f>'III Plan Rates'!$AA31*'V Consumer Factors'!$N$17*'II Rate Development &amp; Change'!$L$35</f>
        <v>#DIV/0!</v>
      </c>
      <c r="BG29" s="440" t="e">
        <f>'III Plan Rates'!$AA31*'V Consumer Factors'!$N$18*'II Rate Development &amp; Change'!$L$35</f>
        <v>#DIV/0!</v>
      </c>
      <c r="BH29" s="440" t="e">
        <f>'III Plan Rates'!$AA31*'V Consumer Factors'!$N$19*'II Rate Development &amp; Change'!$L$35</f>
        <v>#DIV/0!</v>
      </c>
      <c r="BI29" s="440" t="e">
        <f>'III Plan Rates'!$AA31*'V Consumer Factors'!$N$20*'II Rate Development &amp; Change'!$L$35</f>
        <v>#DIV/0!</v>
      </c>
      <c r="BJ29" s="440">
        <f>IF('III Plan Rates'!$AP31&gt;0,SUMPRODUCT(BA29:BI29,'III Plan Rates'!$AG31:$AO31)/'III Plan Rates'!$AP31,0)</f>
        <v>0</v>
      </c>
      <c r="BK29" s="445"/>
      <c r="BL29" s="440" t="e">
        <f>'III Plan Rates'!$AA31*'V Consumer Factors'!$N$12*'II Rate Development &amp; Change'!$M$35</f>
        <v>#DIV/0!</v>
      </c>
      <c r="BM29" s="440" t="e">
        <f>'III Plan Rates'!$AA31*'V Consumer Factors'!$N$13*'II Rate Development &amp; Change'!$M$35</f>
        <v>#DIV/0!</v>
      </c>
      <c r="BN29" s="440" t="e">
        <f>'III Plan Rates'!$AA31*'V Consumer Factors'!$N$14*'II Rate Development &amp; Change'!$M$35</f>
        <v>#DIV/0!</v>
      </c>
      <c r="BO29" s="440" t="e">
        <f>'III Plan Rates'!$AA31*'V Consumer Factors'!$N$15*'II Rate Development &amp; Change'!$M$35</f>
        <v>#DIV/0!</v>
      </c>
      <c r="BP29" s="440" t="e">
        <f>'III Plan Rates'!$AA31*'V Consumer Factors'!$N$16*'II Rate Development &amp; Change'!$M$35</f>
        <v>#DIV/0!</v>
      </c>
      <c r="BQ29" s="440" t="e">
        <f>'III Plan Rates'!$AA31*'V Consumer Factors'!$N$17*'II Rate Development &amp; Change'!$M$35</f>
        <v>#DIV/0!</v>
      </c>
      <c r="BR29" s="440" t="e">
        <f>'III Plan Rates'!$AA31*'V Consumer Factors'!$N$18*'II Rate Development &amp; Change'!$M$35</f>
        <v>#DIV/0!</v>
      </c>
      <c r="BS29" s="440" t="e">
        <f>'III Plan Rates'!$AA31*'V Consumer Factors'!$N$19*'II Rate Development &amp; Change'!$M$35</f>
        <v>#DIV/0!</v>
      </c>
      <c r="BT29" s="440" t="e">
        <f>'III Plan Rates'!$AA31*'V Consumer Factors'!$N$20*'II Rate Development &amp; Change'!$M$35</f>
        <v>#DIV/0!</v>
      </c>
      <c r="BU29" s="440">
        <f>IF('III Plan Rates'!$AP31&gt;0,SUMPRODUCT(BL29:BT29,'III Plan Rates'!$AG31:$AO31)/'III Plan Rates'!$AP31,0)</f>
        <v>0</v>
      </c>
    </row>
    <row r="30" spans="1:73" x14ac:dyDescent="0.25">
      <c r="A30" s="8" t="s">
        <v>95</v>
      </c>
      <c r="B30" s="437">
        <f>'III Plan Rates'!B32</f>
        <v>0</v>
      </c>
      <c r="C30" s="435">
        <f>'III Plan Rates'!D32</f>
        <v>0</v>
      </c>
      <c r="D30" s="436">
        <f>'III Plan Rates'!E32</f>
        <v>0</v>
      </c>
      <c r="E30" s="437">
        <f>'III Plan Rates'!F32</f>
        <v>0</v>
      </c>
      <c r="F30" s="438">
        <f>'III Plan Rates'!G32</f>
        <v>0</v>
      </c>
      <c r="G30" s="438">
        <f>'III Plan Rates'!J32</f>
        <v>0</v>
      </c>
      <c r="H30" s="258"/>
      <c r="I30" s="269"/>
      <c r="J30" s="269"/>
      <c r="K30" s="269"/>
      <c r="L30" s="269"/>
      <c r="M30" s="269"/>
      <c r="N30" s="269"/>
      <c r="O30" s="269"/>
      <c r="P30" s="269"/>
      <c r="Q30" s="269"/>
      <c r="R30" s="440">
        <f>IF('III Plan Rates'!$AP32&gt;0,SUMPRODUCT(I30:Q30,'III Plan Rates'!$AG32:$AO32)/'III Plan Rates'!$AP32,0)</f>
        <v>0</v>
      </c>
      <c r="S30" s="444"/>
      <c r="T30" s="440" t="e">
        <f>'III Plan Rates'!$AA32*'V Consumer Factors'!$N$12*'II Rate Development &amp; Change'!$J$35</f>
        <v>#DIV/0!</v>
      </c>
      <c r="U30" s="440" t="e">
        <f>'III Plan Rates'!$AA32*'V Consumer Factors'!$N$13*'II Rate Development &amp; Change'!$J$35</f>
        <v>#DIV/0!</v>
      </c>
      <c r="V30" s="440" t="e">
        <f>'III Plan Rates'!$AA32*'V Consumer Factors'!$N$14*'II Rate Development &amp; Change'!$J$35</f>
        <v>#DIV/0!</v>
      </c>
      <c r="W30" s="440" t="e">
        <f>'III Plan Rates'!$AA32*'V Consumer Factors'!$N$15*'II Rate Development &amp; Change'!$J$35</f>
        <v>#DIV/0!</v>
      </c>
      <c r="X30" s="440" t="e">
        <f>'III Plan Rates'!$AA32*'V Consumer Factors'!$N$16*'II Rate Development &amp; Change'!$J$35</f>
        <v>#DIV/0!</v>
      </c>
      <c r="Y30" s="440" t="e">
        <f>'III Plan Rates'!$AA32*'V Consumer Factors'!$N$17*'II Rate Development &amp; Change'!$J$35</f>
        <v>#DIV/0!</v>
      </c>
      <c r="Z30" s="440" t="e">
        <f>'III Plan Rates'!$AA32*'V Consumer Factors'!$N$18*'II Rate Development &amp; Change'!$J$35</f>
        <v>#DIV/0!</v>
      </c>
      <c r="AA30" s="440" t="e">
        <f>'III Plan Rates'!$AA32*'V Consumer Factors'!$N$19*'II Rate Development &amp; Change'!$J$35</f>
        <v>#DIV/0!</v>
      </c>
      <c r="AB30" s="440" t="e">
        <f>'III Plan Rates'!$AA32*'V Consumer Factors'!$N$20*'II Rate Development &amp; Change'!$J$35</f>
        <v>#DIV/0!</v>
      </c>
      <c r="AC30" s="440">
        <f>IF('III Plan Rates'!$AP32&gt;0,SUMPRODUCT(T30:AB30,'III Plan Rates'!$AG32:$AO32)/'III Plan Rates'!$AP32,0)</f>
        <v>0</v>
      </c>
      <c r="AD30" s="441"/>
      <c r="AE30" s="442">
        <f t="shared" si="0"/>
        <v>0</v>
      </c>
      <c r="AF30" s="442">
        <f t="shared" si="0"/>
        <v>0</v>
      </c>
      <c r="AG30" s="442">
        <f t="shared" si="0"/>
        <v>0</v>
      </c>
      <c r="AH30" s="442">
        <f t="shared" si="0"/>
        <v>0</v>
      </c>
      <c r="AI30" s="442">
        <f t="shared" si="0"/>
        <v>0</v>
      </c>
      <c r="AJ30" s="442">
        <f t="shared" si="0"/>
        <v>0</v>
      </c>
      <c r="AK30" s="442">
        <f t="shared" si="0"/>
        <v>0</v>
      </c>
      <c r="AL30" s="442">
        <f t="shared" si="0"/>
        <v>0</v>
      </c>
      <c r="AM30" s="442">
        <f t="shared" si="0"/>
        <v>0</v>
      </c>
      <c r="AN30" s="442">
        <f t="shared" si="1"/>
        <v>0</v>
      </c>
      <c r="AO30" s="441"/>
      <c r="AP30" s="440" t="e">
        <f>'III Plan Rates'!$AA32*'V Consumer Factors'!$N$12*'II Rate Development &amp; Change'!$K$35</f>
        <v>#DIV/0!</v>
      </c>
      <c r="AQ30" s="440" t="e">
        <f>'III Plan Rates'!$AA32*'V Consumer Factors'!$N$13*'II Rate Development &amp; Change'!$K$35</f>
        <v>#DIV/0!</v>
      </c>
      <c r="AR30" s="440" t="e">
        <f>'III Plan Rates'!$AA32*'V Consumer Factors'!$N$14*'II Rate Development &amp; Change'!$K$35</f>
        <v>#DIV/0!</v>
      </c>
      <c r="AS30" s="440" t="e">
        <f>'III Plan Rates'!$AA32*'V Consumer Factors'!$N$15*'II Rate Development &amp; Change'!$K$35</f>
        <v>#DIV/0!</v>
      </c>
      <c r="AT30" s="440" t="e">
        <f>'III Plan Rates'!$AA32*'V Consumer Factors'!$N$16*'II Rate Development &amp; Change'!$K$35</f>
        <v>#DIV/0!</v>
      </c>
      <c r="AU30" s="440" t="e">
        <f>'III Plan Rates'!$AA32*'V Consumer Factors'!$N$17*'II Rate Development &amp; Change'!$K$35</f>
        <v>#DIV/0!</v>
      </c>
      <c r="AV30" s="440" t="e">
        <f>'III Plan Rates'!$AA32*'V Consumer Factors'!$N$18*'II Rate Development &amp; Change'!$K$35</f>
        <v>#DIV/0!</v>
      </c>
      <c r="AW30" s="440" t="e">
        <f>'III Plan Rates'!$AA32*'V Consumer Factors'!$N$19*'II Rate Development &amp; Change'!$K$35</f>
        <v>#DIV/0!</v>
      </c>
      <c r="AX30" s="440" t="e">
        <f>'III Plan Rates'!$AA32*'V Consumer Factors'!$N$20*'II Rate Development &amp; Change'!$K$35</f>
        <v>#DIV/0!</v>
      </c>
      <c r="AY30" s="440">
        <f>IF('III Plan Rates'!$AP32&gt;0,SUMPRODUCT(AP30:AX30,'III Plan Rates'!$AG32:$AO32)/'III Plan Rates'!$AP32,0)</f>
        <v>0</v>
      </c>
      <c r="AZ30" s="445"/>
      <c r="BA30" s="440" t="e">
        <f>'III Plan Rates'!$AA32*'V Consumer Factors'!$N$12*'II Rate Development &amp; Change'!$L$35</f>
        <v>#DIV/0!</v>
      </c>
      <c r="BB30" s="440" t="e">
        <f>'III Plan Rates'!$AA32*'V Consumer Factors'!$N$13*'II Rate Development &amp; Change'!$L$35</f>
        <v>#DIV/0!</v>
      </c>
      <c r="BC30" s="440" t="e">
        <f>'III Plan Rates'!$AA32*'V Consumer Factors'!$N$14*'II Rate Development &amp; Change'!$L$35</f>
        <v>#DIV/0!</v>
      </c>
      <c r="BD30" s="440" t="e">
        <f>'III Plan Rates'!$AA32*'V Consumer Factors'!$N$15*'II Rate Development &amp; Change'!$L$35</f>
        <v>#DIV/0!</v>
      </c>
      <c r="BE30" s="440" t="e">
        <f>'III Plan Rates'!$AA32*'V Consumer Factors'!$N$16*'II Rate Development &amp; Change'!$L$35</f>
        <v>#DIV/0!</v>
      </c>
      <c r="BF30" s="440" t="e">
        <f>'III Plan Rates'!$AA32*'V Consumer Factors'!$N$17*'II Rate Development &amp; Change'!$L$35</f>
        <v>#DIV/0!</v>
      </c>
      <c r="BG30" s="440" t="e">
        <f>'III Plan Rates'!$AA32*'V Consumer Factors'!$N$18*'II Rate Development &amp; Change'!$L$35</f>
        <v>#DIV/0!</v>
      </c>
      <c r="BH30" s="440" t="e">
        <f>'III Plan Rates'!$AA32*'V Consumer Factors'!$N$19*'II Rate Development &amp; Change'!$L$35</f>
        <v>#DIV/0!</v>
      </c>
      <c r="BI30" s="440" t="e">
        <f>'III Plan Rates'!$AA32*'V Consumer Factors'!$N$20*'II Rate Development &amp; Change'!$L$35</f>
        <v>#DIV/0!</v>
      </c>
      <c r="BJ30" s="440">
        <f>IF('III Plan Rates'!$AP32&gt;0,SUMPRODUCT(BA30:BI30,'III Plan Rates'!$AG32:$AO32)/'III Plan Rates'!$AP32,0)</f>
        <v>0</v>
      </c>
      <c r="BK30" s="445"/>
      <c r="BL30" s="440" t="e">
        <f>'III Plan Rates'!$AA32*'V Consumer Factors'!$N$12*'II Rate Development &amp; Change'!$M$35</f>
        <v>#DIV/0!</v>
      </c>
      <c r="BM30" s="440" t="e">
        <f>'III Plan Rates'!$AA32*'V Consumer Factors'!$N$13*'II Rate Development &amp; Change'!$M$35</f>
        <v>#DIV/0!</v>
      </c>
      <c r="BN30" s="440" t="e">
        <f>'III Plan Rates'!$AA32*'V Consumer Factors'!$N$14*'II Rate Development &amp; Change'!$M$35</f>
        <v>#DIV/0!</v>
      </c>
      <c r="BO30" s="440" t="e">
        <f>'III Plan Rates'!$AA32*'V Consumer Factors'!$N$15*'II Rate Development &amp; Change'!$M$35</f>
        <v>#DIV/0!</v>
      </c>
      <c r="BP30" s="440" t="e">
        <f>'III Plan Rates'!$AA32*'V Consumer Factors'!$N$16*'II Rate Development &amp; Change'!$M$35</f>
        <v>#DIV/0!</v>
      </c>
      <c r="BQ30" s="440" t="e">
        <f>'III Plan Rates'!$AA32*'V Consumer Factors'!$N$17*'II Rate Development &amp; Change'!$M$35</f>
        <v>#DIV/0!</v>
      </c>
      <c r="BR30" s="440" t="e">
        <f>'III Plan Rates'!$AA32*'V Consumer Factors'!$N$18*'II Rate Development &amp; Change'!$M$35</f>
        <v>#DIV/0!</v>
      </c>
      <c r="BS30" s="440" t="e">
        <f>'III Plan Rates'!$AA32*'V Consumer Factors'!$N$19*'II Rate Development &amp; Change'!$M$35</f>
        <v>#DIV/0!</v>
      </c>
      <c r="BT30" s="440" t="e">
        <f>'III Plan Rates'!$AA32*'V Consumer Factors'!$N$20*'II Rate Development &amp; Change'!$M$35</f>
        <v>#DIV/0!</v>
      </c>
      <c r="BU30" s="440">
        <f>IF('III Plan Rates'!$AP32&gt;0,SUMPRODUCT(BL30:BT30,'III Plan Rates'!$AG32:$AO32)/'III Plan Rates'!$AP32,0)</f>
        <v>0</v>
      </c>
    </row>
    <row r="31" spans="1:73" x14ac:dyDescent="0.25">
      <c r="A31" s="8" t="s">
        <v>96</v>
      </c>
      <c r="B31" s="437">
        <f>'III Plan Rates'!B33</f>
        <v>0</v>
      </c>
      <c r="C31" s="435">
        <f>'III Plan Rates'!D33</f>
        <v>0</v>
      </c>
      <c r="D31" s="436">
        <f>'III Plan Rates'!E33</f>
        <v>0</v>
      </c>
      <c r="E31" s="437">
        <f>'III Plan Rates'!F33</f>
        <v>0</v>
      </c>
      <c r="F31" s="438">
        <f>'III Plan Rates'!G33</f>
        <v>0</v>
      </c>
      <c r="G31" s="438">
        <f>'III Plan Rates'!J33</f>
        <v>0</v>
      </c>
      <c r="H31" s="258"/>
      <c r="I31" s="269"/>
      <c r="J31" s="269"/>
      <c r="K31" s="269"/>
      <c r="L31" s="269"/>
      <c r="M31" s="269"/>
      <c r="N31" s="269"/>
      <c r="O31" s="269"/>
      <c r="P31" s="269"/>
      <c r="Q31" s="269"/>
      <c r="R31" s="440">
        <f>IF('III Plan Rates'!$AP33&gt;0,SUMPRODUCT(I31:Q31,'III Plan Rates'!$AG33:$AO33)/'III Plan Rates'!$AP33,0)</f>
        <v>0</v>
      </c>
      <c r="S31" s="444"/>
      <c r="T31" s="440" t="e">
        <f>'III Plan Rates'!$AA33*'V Consumer Factors'!$N$12*'II Rate Development &amp; Change'!$J$35</f>
        <v>#DIV/0!</v>
      </c>
      <c r="U31" s="440" t="e">
        <f>'III Plan Rates'!$AA33*'V Consumer Factors'!$N$13*'II Rate Development &amp; Change'!$J$35</f>
        <v>#DIV/0!</v>
      </c>
      <c r="V31" s="440" t="e">
        <f>'III Plan Rates'!$AA33*'V Consumer Factors'!$N$14*'II Rate Development &amp; Change'!$J$35</f>
        <v>#DIV/0!</v>
      </c>
      <c r="W31" s="440" t="e">
        <f>'III Plan Rates'!$AA33*'V Consumer Factors'!$N$15*'II Rate Development &amp; Change'!$J$35</f>
        <v>#DIV/0!</v>
      </c>
      <c r="X31" s="440" t="e">
        <f>'III Plan Rates'!$AA33*'V Consumer Factors'!$N$16*'II Rate Development &amp; Change'!$J$35</f>
        <v>#DIV/0!</v>
      </c>
      <c r="Y31" s="440" t="e">
        <f>'III Plan Rates'!$AA33*'V Consumer Factors'!$N$17*'II Rate Development &amp; Change'!$J$35</f>
        <v>#DIV/0!</v>
      </c>
      <c r="Z31" s="440" t="e">
        <f>'III Plan Rates'!$AA33*'V Consumer Factors'!$N$18*'II Rate Development &amp; Change'!$J$35</f>
        <v>#DIV/0!</v>
      </c>
      <c r="AA31" s="440" t="e">
        <f>'III Plan Rates'!$AA33*'V Consumer Factors'!$N$19*'II Rate Development &amp; Change'!$J$35</f>
        <v>#DIV/0!</v>
      </c>
      <c r="AB31" s="440" t="e">
        <f>'III Plan Rates'!$AA33*'V Consumer Factors'!$N$20*'II Rate Development &amp; Change'!$J$35</f>
        <v>#DIV/0!</v>
      </c>
      <c r="AC31" s="440">
        <f>IF('III Plan Rates'!$AP33&gt;0,SUMPRODUCT(T31:AB31,'III Plan Rates'!$AG33:$AO33)/'III Plan Rates'!$AP33,0)</f>
        <v>0</v>
      </c>
      <c r="AD31" s="441"/>
      <c r="AE31" s="442">
        <f t="shared" ref="AE31:AE94" si="2">IF(I31&gt;0,T31/I31-1,0)</f>
        <v>0</v>
      </c>
      <c r="AF31" s="442">
        <f t="shared" ref="AF31:AF94" si="3">IF(J31&gt;0,U31/J31-1,0)</f>
        <v>0</v>
      </c>
      <c r="AG31" s="442">
        <f t="shared" ref="AG31:AG94" si="4">IF(K31&gt;0,V31/K31-1,0)</f>
        <v>0</v>
      </c>
      <c r="AH31" s="442">
        <f t="shared" ref="AH31:AH94" si="5">IF(L31&gt;0,W31/L31-1,0)</f>
        <v>0</v>
      </c>
      <c r="AI31" s="442">
        <f t="shared" ref="AI31:AI94" si="6">IF(M31&gt;0,X31/M31-1,0)</f>
        <v>0</v>
      </c>
      <c r="AJ31" s="442">
        <f t="shared" ref="AJ31:AJ94" si="7">IF(N31&gt;0,Y31/N31-1,0)</f>
        <v>0</v>
      </c>
      <c r="AK31" s="442">
        <f t="shared" ref="AK31:AK94" si="8">IF(O31&gt;0,Z31/O31-1,0)</f>
        <v>0</v>
      </c>
      <c r="AL31" s="442">
        <f t="shared" ref="AL31:AL94" si="9">IF(P31&gt;0,AA31/P31-1,0)</f>
        <v>0</v>
      </c>
      <c r="AM31" s="442">
        <f t="shared" ref="AM31:AM94" si="10">IF(Q31&gt;0,AB31/Q31-1,0)</f>
        <v>0</v>
      </c>
      <c r="AN31" s="442">
        <f t="shared" ref="AN31:AN52" si="11">IF(R31&gt;0,AC31/R31-1,0)</f>
        <v>0</v>
      </c>
      <c r="AO31" s="441"/>
      <c r="AP31" s="440" t="e">
        <f>'III Plan Rates'!$AA33*'V Consumer Factors'!$N$12*'II Rate Development &amp; Change'!$K$35</f>
        <v>#DIV/0!</v>
      </c>
      <c r="AQ31" s="440" t="e">
        <f>'III Plan Rates'!$AA33*'V Consumer Factors'!$N$13*'II Rate Development &amp; Change'!$K$35</f>
        <v>#DIV/0!</v>
      </c>
      <c r="AR31" s="440" t="e">
        <f>'III Plan Rates'!$AA33*'V Consumer Factors'!$N$14*'II Rate Development &amp; Change'!$K$35</f>
        <v>#DIV/0!</v>
      </c>
      <c r="AS31" s="440" t="e">
        <f>'III Plan Rates'!$AA33*'V Consumer Factors'!$N$15*'II Rate Development &amp; Change'!$K$35</f>
        <v>#DIV/0!</v>
      </c>
      <c r="AT31" s="440" t="e">
        <f>'III Plan Rates'!$AA33*'V Consumer Factors'!$N$16*'II Rate Development &amp; Change'!$K$35</f>
        <v>#DIV/0!</v>
      </c>
      <c r="AU31" s="440" t="e">
        <f>'III Plan Rates'!$AA33*'V Consumer Factors'!$N$17*'II Rate Development &amp; Change'!$K$35</f>
        <v>#DIV/0!</v>
      </c>
      <c r="AV31" s="440" t="e">
        <f>'III Plan Rates'!$AA33*'V Consumer Factors'!$N$18*'II Rate Development &amp; Change'!$K$35</f>
        <v>#DIV/0!</v>
      </c>
      <c r="AW31" s="440" t="e">
        <f>'III Plan Rates'!$AA33*'V Consumer Factors'!$N$19*'II Rate Development &amp; Change'!$K$35</f>
        <v>#DIV/0!</v>
      </c>
      <c r="AX31" s="440" t="e">
        <f>'III Plan Rates'!$AA33*'V Consumer Factors'!$N$20*'II Rate Development &amp; Change'!$K$35</f>
        <v>#DIV/0!</v>
      </c>
      <c r="AY31" s="440">
        <f>IF('III Plan Rates'!$AP33&gt;0,SUMPRODUCT(AP31:AX31,'III Plan Rates'!$AG33:$AO33)/'III Plan Rates'!$AP33,0)</f>
        <v>0</v>
      </c>
      <c r="AZ31" s="445"/>
      <c r="BA31" s="440" t="e">
        <f>'III Plan Rates'!$AA33*'V Consumer Factors'!$N$12*'II Rate Development &amp; Change'!$L$35</f>
        <v>#DIV/0!</v>
      </c>
      <c r="BB31" s="440" t="e">
        <f>'III Plan Rates'!$AA33*'V Consumer Factors'!$N$13*'II Rate Development &amp; Change'!$L$35</f>
        <v>#DIV/0!</v>
      </c>
      <c r="BC31" s="440" t="e">
        <f>'III Plan Rates'!$AA33*'V Consumer Factors'!$N$14*'II Rate Development &amp; Change'!$L$35</f>
        <v>#DIV/0!</v>
      </c>
      <c r="BD31" s="440" t="e">
        <f>'III Plan Rates'!$AA33*'V Consumer Factors'!$N$15*'II Rate Development &amp; Change'!$L$35</f>
        <v>#DIV/0!</v>
      </c>
      <c r="BE31" s="440" t="e">
        <f>'III Plan Rates'!$AA33*'V Consumer Factors'!$N$16*'II Rate Development &amp; Change'!$L$35</f>
        <v>#DIV/0!</v>
      </c>
      <c r="BF31" s="440" t="e">
        <f>'III Plan Rates'!$AA33*'V Consumer Factors'!$N$17*'II Rate Development &amp; Change'!$L$35</f>
        <v>#DIV/0!</v>
      </c>
      <c r="BG31" s="440" t="e">
        <f>'III Plan Rates'!$AA33*'V Consumer Factors'!$N$18*'II Rate Development &amp; Change'!$L$35</f>
        <v>#DIV/0!</v>
      </c>
      <c r="BH31" s="440" t="e">
        <f>'III Plan Rates'!$AA33*'V Consumer Factors'!$N$19*'II Rate Development &amp; Change'!$L$35</f>
        <v>#DIV/0!</v>
      </c>
      <c r="BI31" s="440" t="e">
        <f>'III Plan Rates'!$AA33*'V Consumer Factors'!$N$20*'II Rate Development &amp; Change'!$L$35</f>
        <v>#DIV/0!</v>
      </c>
      <c r="BJ31" s="440">
        <f>IF('III Plan Rates'!$AP33&gt;0,SUMPRODUCT(BA31:BI31,'III Plan Rates'!$AG33:$AO33)/'III Plan Rates'!$AP33,0)</f>
        <v>0</v>
      </c>
      <c r="BK31" s="445"/>
      <c r="BL31" s="440" t="e">
        <f>'III Plan Rates'!$AA33*'V Consumer Factors'!$N$12*'II Rate Development &amp; Change'!$M$35</f>
        <v>#DIV/0!</v>
      </c>
      <c r="BM31" s="440" t="e">
        <f>'III Plan Rates'!$AA33*'V Consumer Factors'!$N$13*'II Rate Development &amp; Change'!$M$35</f>
        <v>#DIV/0!</v>
      </c>
      <c r="BN31" s="440" t="e">
        <f>'III Plan Rates'!$AA33*'V Consumer Factors'!$N$14*'II Rate Development &amp; Change'!$M$35</f>
        <v>#DIV/0!</v>
      </c>
      <c r="BO31" s="440" t="e">
        <f>'III Plan Rates'!$AA33*'V Consumer Factors'!$N$15*'II Rate Development &amp; Change'!$M$35</f>
        <v>#DIV/0!</v>
      </c>
      <c r="BP31" s="440" t="e">
        <f>'III Plan Rates'!$AA33*'V Consumer Factors'!$N$16*'II Rate Development &amp; Change'!$M$35</f>
        <v>#DIV/0!</v>
      </c>
      <c r="BQ31" s="440" t="e">
        <f>'III Plan Rates'!$AA33*'V Consumer Factors'!$N$17*'II Rate Development &amp; Change'!$M$35</f>
        <v>#DIV/0!</v>
      </c>
      <c r="BR31" s="440" t="e">
        <f>'III Plan Rates'!$AA33*'V Consumer Factors'!$N$18*'II Rate Development &amp; Change'!$M$35</f>
        <v>#DIV/0!</v>
      </c>
      <c r="BS31" s="440" t="e">
        <f>'III Plan Rates'!$AA33*'V Consumer Factors'!$N$19*'II Rate Development &amp; Change'!$M$35</f>
        <v>#DIV/0!</v>
      </c>
      <c r="BT31" s="440" t="e">
        <f>'III Plan Rates'!$AA33*'V Consumer Factors'!$N$20*'II Rate Development &amp; Change'!$M$35</f>
        <v>#DIV/0!</v>
      </c>
      <c r="BU31" s="440">
        <f>IF('III Plan Rates'!$AP33&gt;0,SUMPRODUCT(BL31:BT31,'III Plan Rates'!$AG33:$AO33)/'III Plan Rates'!$AP33,0)</f>
        <v>0</v>
      </c>
    </row>
    <row r="32" spans="1:73" x14ac:dyDescent="0.25">
      <c r="A32" s="8" t="s">
        <v>97</v>
      </c>
      <c r="B32" s="437">
        <f>'III Plan Rates'!B34</f>
        <v>0</v>
      </c>
      <c r="C32" s="435">
        <f>'III Plan Rates'!D34</f>
        <v>0</v>
      </c>
      <c r="D32" s="436">
        <f>'III Plan Rates'!E34</f>
        <v>0</v>
      </c>
      <c r="E32" s="437">
        <f>'III Plan Rates'!F34</f>
        <v>0</v>
      </c>
      <c r="F32" s="438">
        <f>'III Plan Rates'!G34</f>
        <v>0</v>
      </c>
      <c r="G32" s="438">
        <f>'III Plan Rates'!J34</f>
        <v>0</v>
      </c>
      <c r="H32" s="258"/>
      <c r="I32" s="269"/>
      <c r="J32" s="269"/>
      <c r="K32" s="269"/>
      <c r="L32" s="269"/>
      <c r="M32" s="269"/>
      <c r="N32" s="269"/>
      <c r="O32" s="269"/>
      <c r="P32" s="269"/>
      <c r="Q32" s="269"/>
      <c r="R32" s="440">
        <f>IF('III Plan Rates'!$AP34&gt;0,SUMPRODUCT(I32:Q32,'III Plan Rates'!$AG34:$AO34)/'III Plan Rates'!$AP34,0)</f>
        <v>0</v>
      </c>
      <c r="S32" s="444"/>
      <c r="T32" s="440" t="e">
        <f>'III Plan Rates'!$AA34*'V Consumer Factors'!$N$12*'II Rate Development &amp; Change'!$J$35</f>
        <v>#DIV/0!</v>
      </c>
      <c r="U32" s="440" t="e">
        <f>'III Plan Rates'!$AA34*'V Consumer Factors'!$N$13*'II Rate Development &amp; Change'!$J$35</f>
        <v>#DIV/0!</v>
      </c>
      <c r="V32" s="440" t="e">
        <f>'III Plan Rates'!$AA34*'V Consumer Factors'!$N$14*'II Rate Development &amp; Change'!$J$35</f>
        <v>#DIV/0!</v>
      </c>
      <c r="W32" s="440" t="e">
        <f>'III Plan Rates'!$AA34*'V Consumer Factors'!$N$15*'II Rate Development &amp; Change'!$J$35</f>
        <v>#DIV/0!</v>
      </c>
      <c r="X32" s="440" t="e">
        <f>'III Plan Rates'!$AA34*'V Consumer Factors'!$N$16*'II Rate Development &amp; Change'!$J$35</f>
        <v>#DIV/0!</v>
      </c>
      <c r="Y32" s="440" t="e">
        <f>'III Plan Rates'!$AA34*'V Consumer Factors'!$N$17*'II Rate Development &amp; Change'!$J$35</f>
        <v>#DIV/0!</v>
      </c>
      <c r="Z32" s="440" t="e">
        <f>'III Plan Rates'!$AA34*'V Consumer Factors'!$N$18*'II Rate Development &amp; Change'!$J$35</f>
        <v>#DIV/0!</v>
      </c>
      <c r="AA32" s="440" t="e">
        <f>'III Plan Rates'!$AA34*'V Consumer Factors'!$N$19*'II Rate Development &amp; Change'!$J$35</f>
        <v>#DIV/0!</v>
      </c>
      <c r="AB32" s="440" t="e">
        <f>'III Plan Rates'!$AA34*'V Consumer Factors'!$N$20*'II Rate Development &amp; Change'!$J$35</f>
        <v>#DIV/0!</v>
      </c>
      <c r="AC32" s="440">
        <f>IF('III Plan Rates'!$AP34&gt;0,SUMPRODUCT(T32:AB32,'III Plan Rates'!$AG34:$AO34)/'III Plan Rates'!$AP34,0)</f>
        <v>0</v>
      </c>
      <c r="AD32" s="441"/>
      <c r="AE32" s="442">
        <f t="shared" si="2"/>
        <v>0</v>
      </c>
      <c r="AF32" s="442">
        <f t="shared" si="3"/>
        <v>0</v>
      </c>
      <c r="AG32" s="442">
        <f t="shared" si="4"/>
        <v>0</v>
      </c>
      <c r="AH32" s="442">
        <f t="shared" si="5"/>
        <v>0</v>
      </c>
      <c r="AI32" s="442">
        <f t="shared" si="6"/>
        <v>0</v>
      </c>
      <c r="AJ32" s="442">
        <f t="shared" si="7"/>
        <v>0</v>
      </c>
      <c r="AK32" s="442">
        <f t="shared" si="8"/>
        <v>0</v>
      </c>
      <c r="AL32" s="442">
        <f t="shared" si="9"/>
        <v>0</v>
      </c>
      <c r="AM32" s="442">
        <f t="shared" si="10"/>
        <v>0</v>
      </c>
      <c r="AN32" s="442">
        <f t="shared" si="11"/>
        <v>0</v>
      </c>
      <c r="AO32" s="441"/>
      <c r="AP32" s="440" t="e">
        <f>'III Plan Rates'!$AA34*'V Consumer Factors'!$N$12*'II Rate Development &amp; Change'!$K$35</f>
        <v>#DIV/0!</v>
      </c>
      <c r="AQ32" s="440" t="e">
        <f>'III Plan Rates'!$AA34*'V Consumer Factors'!$N$13*'II Rate Development &amp; Change'!$K$35</f>
        <v>#DIV/0!</v>
      </c>
      <c r="AR32" s="440" t="e">
        <f>'III Plan Rates'!$AA34*'V Consumer Factors'!$N$14*'II Rate Development &amp; Change'!$K$35</f>
        <v>#DIV/0!</v>
      </c>
      <c r="AS32" s="440" t="e">
        <f>'III Plan Rates'!$AA34*'V Consumer Factors'!$N$15*'II Rate Development &amp; Change'!$K$35</f>
        <v>#DIV/0!</v>
      </c>
      <c r="AT32" s="440" t="e">
        <f>'III Plan Rates'!$AA34*'V Consumer Factors'!$N$16*'II Rate Development &amp; Change'!$K$35</f>
        <v>#DIV/0!</v>
      </c>
      <c r="AU32" s="440" t="e">
        <f>'III Plan Rates'!$AA34*'V Consumer Factors'!$N$17*'II Rate Development &amp; Change'!$K$35</f>
        <v>#DIV/0!</v>
      </c>
      <c r="AV32" s="440" t="e">
        <f>'III Plan Rates'!$AA34*'V Consumer Factors'!$N$18*'II Rate Development &amp; Change'!$K$35</f>
        <v>#DIV/0!</v>
      </c>
      <c r="AW32" s="440" t="e">
        <f>'III Plan Rates'!$AA34*'V Consumer Factors'!$N$19*'II Rate Development &amp; Change'!$K$35</f>
        <v>#DIV/0!</v>
      </c>
      <c r="AX32" s="440" t="e">
        <f>'III Plan Rates'!$AA34*'V Consumer Factors'!$N$20*'II Rate Development &amp; Change'!$K$35</f>
        <v>#DIV/0!</v>
      </c>
      <c r="AY32" s="440">
        <f>IF('III Plan Rates'!$AP34&gt;0,SUMPRODUCT(AP32:AX32,'III Plan Rates'!$AG34:$AO34)/'III Plan Rates'!$AP34,0)</f>
        <v>0</v>
      </c>
      <c r="AZ32" s="445"/>
      <c r="BA32" s="440" t="e">
        <f>'III Plan Rates'!$AA34*'V Consumer Factors'!$N$12*'II Rate Development &amp; Change'!$L$35</f>
        <v>#DIV/0!</v>
      </c>
      <c r="BB32" s="440" t="e">
        <f>'III Plan Rates'!$AA34*'V Consumer Factors'!$N$13*'II Rate Development &amp; Change'!$L$35</f>
        <v>#DIV/0!</v>
      </c>
      <c r="BC32" s="440" t="e">
        <f>'III Plan Rates'!$AA34*'V Consumer Factors'!$N$14*'II Rate Development &amp; Change'!$L$35</f>
        <v>#DIV/0!</v>
      </c>
      <c r="BD32" s="440" t="e">
        <f>'III Plan Rates'!$AA34*'V Consumer Factors'!$N$15*'II Rate Development &amp; Change'!$L$35</f>
        <v>#DIV/0!</v>
      </c>
      <c r="BE32" s="440" t="e">
        <f>'III Plan Rates'!$AA34*'V Consumer Factors'!$N$16*'II Rate Development &amp; Change'!$L$35</f>
        <v>#DIV/0!</v>
      </c>
      <c r="BF32" s="440" t="e">
        <f>'III Plan Rates'!$AA34*'V Consumer Factors'!$N$17*'II Rate Development &amp; Change'!$L$35</f>
        <v>#DIV/0!</v>
      </c>
      <c r="BG32" s="440" t="e">
        <f>'III Plan Rates'!$AA34*'V Consumer Factors'!$N$18*'II Rate Development &amp; Change'!$L$35</f>
        <v>#DIV/0!</v>
      </c>
      <c r="BH32" s="440" t="e">
        <f>'III Plan Rates'!$AA34*'V Consumer Factors'!$N$19*'II Rate Development &amp; Change'!$L$35</f>
        <v>#DIV/0!</v>
      </c>
      <c r="BI32" s="440" t="e">
        <f>'III Plan Rates'!$AA34*'V Consumer Factors'!$N$20*'II Rate Development &amp; Change'!$L$35</f>
        <v>#DIV/0!</v>
      </c>
      <c r="BJ32" s="440">
        <f>IF('III Plan Rates'!$AP34&gt;0,SUMPRODUCT(BA32:BI32,'III Plan Rates'!$AG34:$AO34)/'III Plan Rates'!$AP34,0)</f>
        <v>0</v>
      </c>
      <c r="BK32" s="445"/>
      <c r="BL32" s="440" t="e">
        <f>'III Plan Rates'!$AA34*'V Consumer Factors'!$N$12*'II Rate Development &amp; Change'!$M$35</f>
        <v>#DIV/0!</v>
      </c>
      <c r="BM32" s="440" t="e">
        <f>'III Plan Rates'!$AA34*'V Consumer Factors'!$N$13*'II Rate Development &amp; Change'!$M$35</f>
        <v>#DIV/0!</v>
      </c>
      <c r="BN32" s="440" t="e">
        <f>'III Plan Rates'!$AA34*'V Consumer Factors'!$N$14*'II Rate Development &amp; Change'!$M$35</f>
        <v>#DIV/0!</v>
      </c>
      <c r="BO32" s="440" t="e">
        <f>'III Plan Rates'!$AA34*'V Consumer Factors'!$N$15*'II Rate Development &amp; Change'!$M$35</f>
        <v>#DIV/0!</v>
      </c>
      <c r="BP32" s="440" t="e">
        <f>'III Plan Rates'!$AA34*'V Consumer Factors'!$N$16*'II Rate Development &amp; Change'!$M$35</f>
        <v>#DIV/0!</v>
      </c>
      <c r="BQ32" s="440" t="e">
        <f>'III Plan Rates'!$AA34*'V Consumer Factors'!$N$17*'II Rate Development &amp; Change'!$M$35</f>
        <v>#DIV/0!</v>
      </c>
      <c r="BR32" s="440" t="e">
        <f>'III Plan Rates'!$AA34*'V Consumer Factors'!$N$18*'II Rate Development &amp; Change'!$M$35</f>
        <v>#DIV/0!</v>
      </c>
      <c r="BS32" s="440" t="e">
        <f>'III Plan Rates'!$AA34*'V Consumer Factors'!$N$19*'II Rate Development &amp; Change'!$M$35</f>
        <v>#DIV/0!</v>
      </c>
      <c r="BT32" s="440" t="e">
        <f>'III Plan Rates'!$AA34*'V Consumer Factors'!$N$20*'II Rate Development &amp; Change'!$M$35</f>
        <v>#DIV/0!</v>
      </c>
      <c r="BU32" s="440">
        <f>IF('III Plan Rates'!$AP34&gt;0,SUMPRODUCT(BL32:BT32,'III Plan Rates'!$AG34:$AO34)/'III Plan Rates'!$AP34,0)</f>
        <v>0</v>
      </c>
    </row>
    <row r="33" spans="1:73" x14ac:dyDescent="0.25">
      <c r="A33" s="8" t="s">
        <v>98</v>
      </c>
      <c r="B33" s="437">
        <f>'III Plan Rates'!B35</f>
        <v>0</v>
      </c>
      <c r="C33" s="435">
        <f>'III Plan Rates'!D35</f>
        <v>0</v>
      </c>
      <c r="D33" s="436">
        <f>'III Plan Rates'!E35</f>
        <v>0</v>
      </c>
      <c r="E33" s="437">
        <f>'III Plan Rates'!F35</f>
        <v>0</v>
      </c>
      <c r="F33" s="438">
        <f>'III Plan Rates'!G35</f>
        <v>0</v>
      </c>
      <c r="G33" s="438">
        <f>'III Plan Rates'!J35</f>
        <v>0</v>
      </c>
      <c r="H33" s="258"/>
      <c r="I33" s="269"/>
      <c r="J33" s="269"/>
      <c r="K33" s="269"/>
      <c r="L33" s="269"/>
      <c r="M33" s="269"/>
      <c r="N33" s="269"/>
      <c r="O33" s="269"/>
      <c r="P33" s="269"/>
      <c r="Q33" s="269"/>
      <c r="R33" s="440">
        <f>IF('III Plan Rates'!$AP35&gt;0,SUMPRODUCT(I33:Q33,'III Plan Rates'!$AG35:$AO35)/'III Plan Rates'!$AP35,0)</f>
        <v>0</v>
      </c>
      <c r="S33" s="444"/>
      <c r="T33" s="440" t="e">
        <f>'III Plan Rates'!$AA35*'V Consumer Factors'!$N$12*'II Rate Development &amp; Change'!$J$35</f>
        <v>#DIV/0!</v>
      </c>
      <c r="U33" s="440" t="e">
        <f>'III Plan Rates'!$AA35*'V Consumer Factors'!$N$13*'II Rate Development &amp; Change'!$J$35</f>
        <v>#DIV/0!</v>
      </c>
      <c r="V33" s="440" t="e">
        <f>'III Plan Rates'!$AA35*'V Consumer Factors'!$N$14*'II Rate Development &amp; Change'!$J$35</f>
        <v>#DIV/0!</v>
      </c>
      <c r="W33" s="440" t="e">
        <f>'III Plan Rates'!$AA35*'V Consumer Factors'!$N$15*'II Rate Development &amp; Change'!$J$35</f>
        <v>#DIV/0!</v>
      </c>
      <c r="X33" s="440" t="e">
        <f>'III Plan Rates'!$AA35*'V Consumer Factors'!$N$16*'II Rate Development &amp; Change'!$J$35</f>
        <v>#DIV/0!</v>
      </c>
      <c r="Y33" s="440" t="e">
        <f>'III Plan Rates'!$AA35*'V Consumer Factors'!$N$17*'II Rate Development &amp; Change'!$J$35</f>
        <v>#DIV/0!</v>
      </c>
      <c r="Z33" s="440" t="e">
        <f>'III Plan Rates'!$AA35*'V Consumer Factors'!$N$18*'II Rate Development &amp; Change'!$J$35</f>
        <v>#DIV/0!</v>
      </c>
      <c r="AA33" s="440" t="e">
        <f>'III Plan Rates'!$AA35*'V Consumer Factors'!$N$19*'II Rate Development &amp; Change'!$J$35</f>
        <v>#DIV/0!</v>
      </c>
      <c r="AB33" s="440" t="e">
        <f>'III Plan Rates'!$AA35*'V Consumer Factors'!$N$20*'II Rate Development &amp; Change'!$J$35</f>
        <v>#DIV/0!</v>
      </c>
      <c r="AC33" s="440">
        <f>IF('III Plan Rates'!$AP35&gt;0,SUMPRODUCT(T33:AB33,'III Plan Rates'!$AG35:$AO35)/'III Plan Rates'!$AP35,0)</f>
        <v>0</v>
      </c>
      <c r="AD33" s="441"/>
      <c r="AE33" s="442">
        <f t="shared" si="2"/>
        <v>0</v>
      </c>
      <c r="AF33" s="442">
        <f t="shared" si="3"/>
        <v>0</v>
      </c>
      <c r="AG33" s="442">
        <f t="shared" si="4"/>
        <v>0</v>
      </c>
      <c r="AH33" s="442">
        <f t="shared" si="5"/>
        <v>0</v>
      </c>
      <c r="AI33" s="442">
        <f t="shared" si="6"/>
        <v>0</v>
      </c>
      <c r="AJ33" s="442">
        <f t="shared" si="7"/>
        <v>0</v>
      </c>
      <c r="AK33" s="442">
        <f t="shared" si="8"/>
        <v>0</v>
      </c>
      <c r="AL33" s="442">
        <f t="shared" si="9"/>
        <v>0</v>
      </c>
      <c r="AM33" s="442">
        <f t="shared" si="10"/>
        <v>0</v>
      </c>
      <c r="AN33" s="442">
        <f t="shared" si="11"/>
        <v>0</v>
      </c>
      <c r="AO33" s="441"/>
      <c r="AP33" s="440" t="e">
        <f>'III Plan Rates'!$AA35*'V Consumer Factors'!$N$12*'II Rate Development &amp; Change'!$K$35</f>
        <v>#DIV/0!</v>
      </c>
      <c r="AQ33" s="440" t="e">
        <f>'III Plan Rates'!$AA35*'V Consumer Factors'!$N$13*'II Rate Development &amp; Change'!$K$35</f>
        <v>#DIV/0!</v>
      </c>
      <c r="AR33" s="440" t="e">
        <f>'III Plan Rates'!$AA35*'V Consumer Factors'!$N$14*'II Rate Development &amp; Change'!$K$35</f>
        <v>#DIV/0!</v>
      </c>
      <c r="AS33" s="440" t="e">
        <f>'III Plan Rates'!$AA35*'V Consumer Factors'!$N$15*'II Rate Development &amp; Change'!$K$35</f>
        <v>#DIV/0!</v>
      </c>
      <c r="AT33" s="440" t="e">
        <f>'III Plan Rates'!$AA35*'V Consumer Factors'!$N$16*'II Rate Development &amp; Change'!$K$35</f>
        <v>#DIV/0!</v>
      </c>
      <c r="AU33" s="440" t="e">
        <f>'III Plan Rates'!$AA35*'V Consumer Factors'!$N$17*'II Rate Development &amp; Change'!$K$35</f>
        <v>#DIV/0!</v>
      </c>
      <c r="AV33" s="440" t="e">
        <f>'III Plan Rates'!$AA35*'V Consumer Factors'!$N$18*'II Rate Development &amp; Change'!$K$35</f>
        <v>#DIV/0!</v>
      </c>
      <c r="AW33" s="440" t="e">
        <f>'III Plan Rates'!$AA35*'V Consumer Factors'!$N$19*'II Rate Development &amp; Change'!$K$35</f>
        <v>#DIV/0!</v>
      </c>
      <c r="AX33" s="440" t="e">
        <f>'III Plan Rates'!$AA35*'V Consumer Factors'!$N$20*'II Rate Development &amp; Change'!$K$35</f>
        <v>#DIV/0!</v>
      </c>
      <c r="AY33" s="440">
        <f>IF('III Plan Rates'!$AP35&gt;0,SUMPRODUCT(AP33:AX33,'III Plan Rates'!$AG35:$AO35)/'III Plan Rates'!$AP35,0)</f>
        <v>0</v>
      </c>
      <c r="AZ33" s="445"/>
      <c r="BA33" s="440" t="e">
        <f>'III Plan Rates'!$AA35*'V Consumer Factors'!$N$12*'II Rate Development &amp; Change'!$L$35</f>
        <v>#DIV/0!</v>
      </c>
      <c r="BB33" s="440" t="e">
        <f>'III Plan Rates'!$AA35*'V Consumer Factors'!$N$13*'II Rate Development &amp; Change'!$L$35</f>
        <v>#DIV/0!</v>
      </c>
      <c r="BC33" s="440" t="e">
        <f>'III Plan Rates'!$AA35*'V Consumer Factors'!$N$14*'II Rate Development &amp; Change'!$L$35</f>
        <v>#DIV/0!</v>
      </c>
      <c r="BD33" s="440" t="e">
        <f>'III Plan Rates'!$AA35*'V Consumer Factors'!$N$15*'II Rate Development &amp; Change'!$L$35</f>
        <v>#DIV/0!</v>
      </c>
      <c r="BE33" s="440" t="e">
        <f>'III Plan Rates'!$AA35*'V Consumer Factors'!$N$16*'II Rate Development &amp; Change'!$L$35</f>
        <v>#DIV/0!</v>
      </c>
      <c r="BF33" s="440" t="e">
        <f>'III Plan Rates'!$AA35*'V Consumer Factors'!$N$17*'II Rate Development &amp; Change'!$L$35</f>
        <v>#DIV/0!</v>
      </c>
      <c r="BG33" s="440" t="e">
        <f>'III Plan Rates'!$AA35*'V Consumer Factors'!$N$18*'II Rate Development &amp; Change'!$L$35</f>
        <v>#DIV/0!</v>
      </c>
      <c r="BH33" s="440" t="e">
        <f>'III Plan Rates'!$AA35*'V Consumer Factors'!$N$19*'II Rate Development &amp; Change'!$L$35</f>
        <v>#DIV/0!</v>
      </c>
      <c r="BI33" s="440" t="e">
        <f>'III Plan Rates'!$AA35*'V Consumer Factors'!$N$20*'II Rate Development &amp; Change'!$L$35</f>
        <v>#DIV/0!</v>
      </c>
      <c r="BJ33" s="440">
        <f>IF('III Plan Rates'!$AP35&gt;0,SUMPRODUCT(BA33:BI33,'III Plan Rates'!$AG35:$AO35)/'III Plan Rates'!$AP35,0)</f>
        <v>0</v>
      </c>
      <c r="BK33" s="445"/>
      <c r="BL33" s="440" t="e">
        <f>'III Plan Rates'!$AA35*'V Consumer Factors'!$N$12*'II Rate Development &amp; Change'!$M$35</f>
        <v>#DIV/0!</v>
      </c>
      <c r="BM33" s="440" t="e">
        <f>'III Plan Rates'!$AA35*'V Consumer Factors'!$N$13*'II Rate Development &amp; Change'!$M$35</f>
        <v>#DIV/0!</v>
      </c>
      <c r="BN33" s="440" t="e">
        <f>'III Plan Rates'!$AA35*'V Consumer Factors'!$N$14*'II Rate Development &amp; Change'!$M$35</f>
        <v>#DIV/0!</v>
      </c>
      <c r="BO33" s="440" t="e">
        <f>'III Plan Rates'!$AA35*'V Consumer Factors'!$N$15*'II Rate Development &amp; Change'!$M$35</f>
        <v>#DIV/0!</v>
      </c>
      <c r="BP33" s="440" t="e">
        <f>'III Plan Rates'!$AA35*'V Consumer Factors'!$N$16*'II Rate Development &amp; Change'!$M$35</f>
        <v>#DIV/0!</v>
      </c>
      <c r="BQ33" s="440" t="e">
        <f>'III Plan Rates'!$AA35*'V Consumer Factors'!$N$17*'II Rate Development &amp; Change'!$M$35</f>
        <v>#DIV/0!</v>
      </c>
      <c r="BR33" s="440" t="e">
        <f>'III Plan Rates'!$AA35*'V Consumer Factors'!$N$18*'II Rate Development &amp; Change'!$M$35</f>
        <v>#DIV/0!</v>
      </c>
      <c r="BS33" s="440" t="e">
        <f>'III Plan Rates'!$AA35*'V Consumer Factors'!$N$19*'II Rate Development &amp; Change'!$M$35</f>
        <v>#DIV/0!</v>
      </c>
      <c r="BT33" s="440" t="e">
        <f>'III Plan Rates'!$AA35*'V Consumer Factors'!$N$20*'II Rate Development &amp; Change'!$M$35</f>
        <v>#DIV/0!</v>
      </c>
      <c r="BU33" s="440">
        <f>IF('III Plan Rates'!$AP35&gt;0,SUMPRODUCT(BL33:BT33,'III Plan Rates'!$AG35:$AO35)/'III Plan Rates'!$AP35,0)</f>
        <v>0</v>
      </c>
    </row>
    <row r="34" spans="1:73" x14ac:dyDescent="0.25">
      <c r="A34" s="8" t="s">
        <v>99</v>
      </c>
      <c r="B34" s="437">
        <f>'III Plan Rates'!B36</f>
        <v>0</v>
      </c>
      <c r="C34" s="435">
        <f>'III Plan Rates'!D36</f>
        <v>0</v>
      </c>
      <c r="D34" s="436">
        <f>'III Plan Rates'!E36</f>
        <v>0</v>
      </c>
      <c r="E34" s="437">
        <f>'III Plan Rates'!F36</f>
        <v>0</v>
      </c>
      <c r="F34" s="438">
        <f>'III Plan Rates'!G36</f>
        <v>0</v>
      </c>
      <c r="G34" s="438">
        <f>'III Plan Rates'!J36</f>
        <v>0</v>
      </c>
      <c r="H34" s="258"/>
      <c r="I34" s="269"/>
      <c r="J34" s="269"/>
      <c r="K34" s="269"/>
      <c r="L34" s="269"/>
      <c r="M34" s="269"/>
      <c r="N34" s="269"/>
      <c r="O34" s="269"/>
      <c r="P34" s="269"/>
      <c r="Q34" s="269"/>
      <c r="R34" s="440">
        <f>IF('III Plan Rates'!$AP36&gt;0,SUMPRODUCT(I34:Q34,'III Plan Rates'!$AG36:$AO36)/'III Plan Rates'!$AP36,0)</f>
        <v>0</v>
      </c>
      <c r="S34" s="444"/>
      <c r="T34" s="440" t="e">
        <f>'III Plan Rates'!$AA36*'V Consumer Factors'!$N$12*'II Rate Development &amp; Change'!$J$35</f>
        <v>#DIV/0!</v>
      </c>
      <c r="U34" s="440" t="e">
        <f>'III Plan Rates'!$AA36*'V Consumer Factors'!$N$13*'II Rate Development &amp; Change'!$J$35</f>
        <v>#DIV/0!</v>
      </c>
      <c r="V34" s="440" t="e">
        <f>'III Plan Rates'!$AA36*'V Consumer Factors'!$N$14*'II Rate Development &amp; Change'!$J$35</f>
        <v>#DIV/0!</v>
      </c>
      <c r="W34" s="440" t="e">
        <f>'III Plan Rates'!$AA36*'V Consumer Factors'!$N$15*'II Rate Development &amp; Change'!$J$35</f>
        <v>#DIV/0!</v>
      </c>
      <c r="X34" s="440" t="e">
        <f>'III Plan Rates'!$AA36*'V Consumer Factors'!$N$16*'II Rate Development &amp; Change'!$J$35</f>
        <v>#DIV/0!</v>
      </c>
      <c r="Y34" s="440" t="e">
        <f>'III Plan Rates'!$AA36*'V Consumer Factors'!$N$17*'II Rate Development &amp; Change'!$J$35</f>
        <v>#DIV/0!</v>
      </c>
      <c r="Z34" s="440" t="e">
        <f>'III Plan Rates'!$AA36*'V Consumer Factors'!$N$18*'II Rate Development &amp; Change'!$J$35</f>
        <v>#DIV/0!</v>
      </c>
      <c r="AA34" s="440" t="e">
        <f>'III Plan Rates'!$AA36*'V Consumer Factors'!$N$19*'II Rate Development &amp; Change'!$J$35</f>
        <v>#DIV/0!</v>
      </c>
      <c r="AB34" s="440" t="e">
        <f>'III Plan Rates'!$AA36*'V Consumer Factors'!$N$20*'II Rate Development &amp; Change'!$J$35</f>
        <v>#DIV/0!</v>
      </c>
      <c r="AC34" s="440">
        <f>IF('III Plan Rates'!$AP36&gt;0,SUMPRODUCT(T34:AB34,'III Plan Rates'!$AG36:$AO36)/'III Plan Rates'!$AP36,0)</f>
        <v>0</v>
      </c>
      <c r="AD34" s="441"/>
      <c r="AE34" s="442">
        <f t="shared" si="2"/>
        <v>0</v>
      </c>
      <c r="AF34" s="442">
        <f t="shared" si="3"/>
        <v>0</v>
      </c>
      <c r="AG34" s="442">
        <f t="shared" si="4"/>
        <v>0</v>
      </c>
      <c r="AH34" s="442">
        <f t="shared" si="5"/>
        <v>0</v>
      </c>
      <c r="AI34" s="442">
        <f t="shared" si="6"/>
        <v>0</v>
      </c>
      <c r="AJ34" s="442">
        <f t="shared" si="7"/>
        <v>0</v>
      </c>
      <c r="AK34" s="442">
        <f t="shared" si="8"/>
        <v>0</v>
      </c>
      <c r="AL34" s="442">
        <f t="shared" si="9"/>
        <v>0</v>
      </c>
      <c r="AM34" s="442">
        <f t="shared" si="10"/>
        <v>0</v>
      </c>
      <c r="AN34" s="442">
        <f t="shared" si="11"/>
        <v>0</v>
      </c>
      <c r="AO34" s="441"/>
      <c r="AP34" s="440" t="e">
        <f>'III Plan Rates'!$AA36*'V Consumer Factors'!$N$12*'II Rate Development &amp; Change'!$K$35</f>
        <v>#DIV/0!</v>
      </c>
      <c r="AQ34" s="440" t="e">
        <f>'III Plan Rates'!$AA36*'V Consumer Factors'!$N$13*'II Rate Development &amp; Change'!$K$35</f>
        <v>#DIV/0!</v>
      </c>
      <c r="AR34" s="440" t="e">
        <f>'III Plan Rates'!$AA36*'V Consumer Factors'!$N$14*'II Rate Development &amp; Change'!$K$35</f>
        <v>#DIV/0!</v>
      </c>
      <c r="AS34" s="440" t="e">
        <f>'III Plan Rates'!$AA36*'V Consumer Factors'!$N$15*'II Rate Development &amp; Change'!$K$35</f>
        <v>#DIV/0!</v>
      </c>
      <c r="AT34" s="440" t="e">
        <f>'III Plan Rates'!$AA36*'V Consumer Factors'!$N$16*'II Rate Development &amp; Change'!$K$35</f>
        <v>#DIV/0!</v>
      </c>
      <c r="AU34" s="440" t="e">
        <f>'III Plan Rates'!$AA36*'V Consumer Factors'!$N$17*'II Rate Development &amp; Change'!$K$35</f>
        <v>#DIV/0!</v>
      </c>
      <c r="AV34" s="440" t="e">
        <f>'III Plan Rates'!$AA36*'V Consumer Factors'!$N$18*'II Rate Development &amp; Change'!$K$35</f>
        <v>#DIV/0!</v>
      </c>
      <c r="AW34" s="440" t="e">
        <f>'III Plan Rates'!$AA36*'V Consumer Factors'!$N$19*'II Rate Development &amp; Change'!$K$35</f>
        <v>#DIV/0!</v>
      </c>
      <c r="AX34" s="440" t="e">
        <f>'III Plan Rates'!$AA36*'V Consumer Factors'!$N$20*'II Rate Development &amp; Change'!$K$35</f>
        <v>#DIV/0!</v>
      </c>
      <c r="AY34" s="440">
        <f>IF('III Plan Rates'!$AP36&gt;0,SUMPRODUCT(AP34:AX34,'III Plan Rates'!$AG36:$AO36)/'III Plan Rates'!$AP36,0)</f>
        <v>0</v>
      </c>
      <c r="AZ34" s="445"/>
      <c r="BA34" s="440" t="e">
        <f>'III Plan Rates'!$AA36*'V Consumer Factors'!$N$12*'II Rate Development &amp; Change'!$L$35</f>
        <v>#DIV/0!</v>
      </c>
      <c r="BB34" s="440" t="e">
        <f>'III Plan Rates'!$AA36*'V Consumer Factors'!$N$13*'II Rate Development &amp; Change'!$L$35</f>
        <v>#DIV/0!</v>
      </c>
      <c r="BC34" s="440" t="e">
        <f>'III Plan Rates'!$AA36*'V Consumer Factors'!$N$14*'II Rate Development &amp; Change'!$L$35</f>
        <v>#DIV/0!</v>
      </c>
      <c r="BD34" s="440" t="e">
        <f>'III Plan Rates'!$AA36*'V Consumer Factors'!$N$15*'II Rate Development &amp; Change'!$L$35</f>
        <v>#DIV/0!</v>
      </c>
      <c r="BE34" s="440" t="e">
        <f>'III Plan Rates'!$AA36*'V Consumer Factors'!$N$16*'II Rate Development &amp; Change'!$L$35</f>
        <v>#DIV/0!</v>
      </c>
      <c r="BF34" s="440" t="e">
        <f>'III Plan Rates'!$AA36*'V Consumer Factors'!$N$17*'II Rate Development &amp; Change'!$L$35</f>
        <v>#DIV/0!</v>
      </c>
      <c r="BG34" s="440" t="e">
        <f>'III Plan Rates'!$AA36*'V Consumer Factors'!$N$18*'II Rate Development &amp; Change'!$L$35</f>
        <v>#DIV/0!</v>
      </c>
      <c r="BH34" s="440" t="e">
        <f>'III Plan Rates'!$AA36*'V Consumer Factors'!$N$19*'II Rate Development &amp; Change'!$L$35</f>
        <v>#DIV/0!</v>
      </c>
      <c r="BI34" s="440" t="e">
        <f>'III Plan Rates'!$AA36*'V Consumer Factors'!$N$20*'II Rate Development &amp; Change'!$L$35</f>
        <v>#DIV/0!</v>
      </c>
      <c r="BJ34" s="440">
        <f>IF('III Plan Rates'!$AP36&gt;0,SUMPRODUCT(BA34:BI34,'III Plan Rates'!$AG36:$AO36)/'III Plan Rates'!$AP36,0)</f>
        <v>0</v>
      </c>
      <c r="BK34" s="445"/>
      <c r="BL34" s="440" t="e">
        <f>'III Plan Rates'!$AA36*'V Consumer Factors'!$N$12*'II Rate Development &amp; Change'!$M$35</f>
        <v>#DIV/0!</v>
      </c>
      <c r="BM34" s="440" t="e">
        <f>'III Plan Rates'!$AA36*'V Consumer Factors'!$N$13*'II Rate Development &amp; Change'!$M$35</f>
        <v>#DIV/0!</v>
      </c>
      <c r="BN34" s="440" t="e">
        <f>'III Plan Rates'!$AA36*'V Consumer Factors'!$N$14*'II Rate Development &amp; Change'!$M$35</f>
        <v>#DIV/0!</v>
      </c>
      <c r="BO34" s="440" t="e">
        <f>'III Plan Rates'!$AA36*'V Consumer Factors'!$N$15*'II Rate Development &amp; Change'!$M$35</f>
        <v>#DIV/0!</v>
      </c>
      <c r="BP34" s="440" t="e">
        <f>'III Plan Rates'!$AA36*'V Consumer Factors'!$N$16*'II Rate Development &amp; Change'!$M$35</f>
        <v>#DIV/0!</v>
      </c>
      <c r="BQ34" s="440" t="e">
        <f>'III Plan Rates'!$AA36*'V Consumer Factors'!$N$17*'II Rate Development &amp; Change'!$M$35</f>
        <v>#DIV/0!</v>
      </c>
      <c r="BR34" s="440" t="e">
        <f>'III Plan Rates'!$AA36*'V Consumer Factors'!$N$18*'II Rate Development &amp; Change'!$M$35</f>
        <v>#DIV/0!</v>
      </c>
      <c r="BS34" s="440" t="e">
        <f>'III Plan Rates'!$AA36*'V Consumer Factors'!$N$19*'II Rate Development &amp; Change'!$M$35</f>
        <v>#DIV/0!</v>
      </c>
      <c r="BT34" s="440" t="e">
        <f>'III Plan Rates'!$AA36*'V Consumer Factors'!$N$20*'II Rate Development &amp; Change'!$M$35</f>
        <v>#DIV/0!</v>
      </c>
      <c r="BU34" s="440">
        <f>IF('III Plan Rates'!$AP36&gt;0,SUMPRODUCT(BL34:BT34,'III Plan Rates'!$AG36:$AO36)/'III Plan Rates'!$AP36,0)</f>
        <v>0</v>
      </c>
    </row>
    <row r="35" spans="1:73" x14ac:dyDescent="0.25">
      <c r="A35" s="8" t="s">
        <v>100</v>
      </c>
      <c r="B35" s="437">
        <f>'III Plan Rates'!B37</f>
        <v>0</v>
      </c>
      <c r="C35" s="435">
        <f>'III Plan Rates'!D37</f>
        <v>0</v>
      </c>
      <c r="D35" s="436">
        <f>'III Plan Rates'!E37</f>
        <v>0</v>
      </c>
      <c r="E35" s="437">
        <f>'III Plan Rates'!F37</f>
        <v>0</v>
      </c>
      <c r="F35" s="438">
        <f>'III Plan Rates'!G37</f>
        <v>0</v>
      </c>
      <c r="G35" s="438">
        <f>'III Plan Rates'!J37</f>
        <v>0</v>
      </c>
      <c r="H35" s="258"/>
      <c r="I35" s="269"/>
      <c r="J35" s="269"/>
      <c r="K35" s="269"/>
      <c r="L35" s="269"/>
      <c r="M35" s="269"/>
      <c r="N35" s="269"/>
      <c r="O35" s="269"/>
      <c r="P35" s="269"/>
      <c r="Q35" s="269"/>
      <c r="R35" s="440">
        <f>IF('III Plan Rates'!$AP37&gt;0,SUMPRODUCT(I35:Q35,'III Plan Rates'!$AG37:$AO37)/'III Plan Rates'!$AP37,0)</f>
        <v>0</v>
      </c>
      <c r="S35" s="444"/>
      <c r="T35" s="440" t="e">
        <f>'III Plan Rates'!$AA37*'V Consumer Factors'!$N$12*'II Rate Development &amp; Change'!$J$35</f>
        <v>#DIV/0!</v>
      </c>
      <c r="U35" s="440" t="e">
        <f>'III Plan Rates'!$AA37*'V Consumer Factors'!$N$13*'II Rate Development &amp; Change'!$J$35</f>
        <v>#DIV/0!</v>
      </c>
      <c r="V35" s="440" t="e">
        <f>'III Plan Rates'!$AA37*'V Consumer Factors'!$N$14*'II Rate Development &amp; Change'!$J$35</f>
        <v>#DIV/0!</v>
      </c>
      <c r="W35" s="440" t="e">
        <f>'III Plan Rates'!$AA37*'V Consumer Factors'!$N$15*'II Rate Development &amp; Change'!$J$35</f>
        <v>#DIV/0!</v>
      </c>
      <c r="X35" s="440" t="e">
        <f>'III Plan Rates'!$AA37*'V Consumer Factors'!$N$16*'II Rate Development &amp; Change'!$J$35</f>
        <v>#DIV/0!</v>
      </c>
      <c r="Y35" s="440" t="e">
        <f>'III Plan Rates'!$AA37*'V Consumer Factors'!$N$17*'II Rate Development &amp; Change'!$J$35</f>
        <v>#DIV/0!</v>
      </c>
      <c r="Z35" s="440" t="e">
        <f>'III Plan Rates'!$AA37*'V Consumer Factors'!$N$18*'II Rate Development &amp; Change'!$J$35</f>
        <v>#DIV/0!</v>
      </c>
      <c r="AA35" s="440" t="e">
        <f>'III Plan Rates'!$AA37*'V Consumer Factors'!$N$19*'II Rate Development &amp; Change'!$J$35</f>
        <v>#DIV/0!</v>
      </c>
      <c r="AB35" s="440" t="e">
        <f>'III Plan Rates'!$AA37*'V Consumer Factors'!$N$20*'II Rate Development &amp; Change'!$J$35</f>
        <v>#DIV/0!</v>
      </c>
      <c r="AC35" s="440">
        <f>IF('III Plan Rates'!$AP37&gt;0,SUMPRODUCT(T35:AB35,'III Plan Rates'!$AG37:$AO37)/'III Plan Rates'!$AP37,0)</f>
        <v>0</v>
      </c>
      <c r="AD35" s="441"/>
      <c r="AE35" s="442">
        <f t="shared" si="2"/>
        <v>0</v>
      </c>
      <c r="AF35" s="442">
        <f t="shared" si="3"/>
        <v>0</v>
      </c>
      <c r="AG35" s="442">
        <f t="shared" si="4"/>
        <v>0</v>
      </c>
      <c r="AH35" s="442">
        <f t="shared" si="5"/>
        <v>0</v>
      </c>
      <c r="AI35" s="442">
        <f t="shared" si="6"/>
        <v>0</v>
      </c>
      <c r="AJ35" s="442">
        <f t="shared" si="7"/>
        <v>0</v>
      </c>
      <c r="AK35" s="442">
        <f t="shared" si="8"/>
        <v>0</v>
      </c>
      <c r="AL35" s="442">
        <f t="shared" si="9"/>
        <v>0</v>
      </c>
      <c r="AM35" s="442">
        <f t="shared" si="10"/>
        <v>0</v>
      </c>
      <c r="AN35" s="442">
        <f t="shared" si="11"/>
        <v>0</v>
      </c>
      <c r="AO35" s="441"/>
      <c r="AP35" s="440" t="e">
        <f>'III Plan Rates'!$AA37*'V Consumer Factors'!$N$12*'II Rate Development &amp; Change'!$K$35</f>
        <v>#DIV/0!</v>
      </c>
      <c r="AQ35" s="440" t="e">
        <f>'III Plan Rates'!$AA37*'V Consumer Factors'!$N$13*'II Rate Development &amp; Change'!$K$35</f>
        <v>#DIV/0!</v>
      </c>
      <c r="AR35" s="440" t="e">
        <f>'III Plan Rates'!$AA37*'V Consumer Factors'!$N$14*'II Rate Development &amp; Change'!$K$35</f>
        <v>#DIV/0!</v>
      </c>
      <c r="AS35" s="440" t="e">
        <f>'III Plan Rates'!$AA37*'V Consumer Factors'!$N$15*'II Rate Development &amp; Change'!$K$35</f>
        <v>#DIV/0!</v>
      </c>
      <c r="AT35" s="440" t="e">
        <f>'III Plan Rates'!$AA37*'V Consumer Factors'!$N$16*'II Rate Development &amp; Change'!$K$35</f>
        <v>#DIV/0!</v>
      </c>
      <c r="AU35" s="440" t="e">
        <f>'III Plan Rates'!$AA37*'V Consumer Factors'!$N$17*'II Rate Development &amp; Change'!$K$35</f>
        <v>#DIV/0!</v>
      </c>
      <c r="AV35" s="440" t="e">
        <f>'III Plan Rates'!$AA37*'V Consumer Factors'!$N$18*'II Rate Development &amp; Change'!$K$35</f>
        <v>#DIV/0!</v>
      </c>
      <c r="AW35" s="440" t="e">
        <f>'III Plan Rates'!$AA37*'V Consumer Factors'!$N$19*'II Rate Development &amp; Change'!$K$35</f>
        <v>#DIV/0!</v>
      </c>
      <c r="AX35" s="440" t="e">
        <f>'III Plan Rates'!$AA37*'V Consumer Factors'!$N$20*'II Rate Development &amp; Change'!$K$35</f>
        <v>#DIV/0!</v>
      </c>
      <c r="AY35" s="440">
        <f>IF('III Plan Rates'!$AP37&gt;0,SUMPRODUCT(AP35:AX35,'III Plan Rates'!$AG37:$AO37)/'III Plan Rates'!$AP37,0)</f>
        <v>0</v>
      </c>
      <c r="AZ35" s="445"/>
      <c r="BA35" s="440" t="e">
        <f>'III Plan Rates'!$AA37*'V Consumer Factors'!$N$12*'II Rate Development &amp; Change'!$L$35</f>
        <v>#DIV/0!</v>
      </c>
      <c r="BB35" s="440" t="e">
        <f>'III Plan Rates'!$AA37*'V Consumer Factors'!$N$13*'II Rate Development &amp; Change'!$L$35</f>
        <v>#DIV/0!</v>
      </c>
      <c r="BC35" s="440" t="e">
        <f>'III Plan Rates'!$AA37*'V Consumer Factors'!$N$14*'II Rate Development &amp; Change'!$L$35</f>
        <v>#DIV/0!</v>
      </c>
      <c r="BD35" s="440" t="e">
        <f>'III Plan Rates'!$AA37*'V Consumer Factors'!$N$15*'II Rate Development &amp; Change'!$L$35</f>
        <v>#DIV/0!</v>
      </c>
      <c r="BE35" s="440" t="e">
        <f>'III Plan Rates'!$AA37*'V Consumer Factors'!$N$16*'II Rate Development &amp; Change'!$L$35</f>
        <v>#DIV/0!</v>
      </c>
      <c r="BF35" s="440" t="e">
        <f>'III Plan Rates'!$AA37*'V Consumer Factors'!$N$17*'II Rate Development &amp; Change'!$L$35</f>
        <v>#DIV/0!</v>
      </c>
      <c r="BG35" s="440" t="e">
        <f>'III Plan Rates'!$AA37*'V Consumer Factors'!$N$18*'II Rate Development &amp; Change'!$L$35</f>
        <v>#DIV/0!</v>
      </c>
      <c r="BH35" s="440" t="e">
        <f>'III Plan Rates'!$AA37*'V Consumer Factors'!$N$19*'II Rate Development &amp; Change'!$L$35</f>
        <v>#DIV/0!</v>
      </c>
      <c r="BI35" s="440" t="e">
        <f>'III Plan Rates'!$AA37*'V Consumer Factors'!$N$20*'II Rate Development &amp; Change'!$L$35</f>
        <v>#DIV/0!</v>
      </c>
      <c r="BJ35" s="440">
        <f>IF('III Plan Rates'!$AP37&gt;0,SUMPRODUCT(BA35:BI35,'III Plan Rates'!$AG37:$AO37)/'III Plan Rates'!$AP37,0)</f>
        <v>0</v>
      </c>
      <c r="BK35" s="445"/>
      <c r="BL35" s="440" t="e">
        <f>'III Plan Rates'!$AA37*'V Consumer Factors'!$N$12*'II Rate Development &amp; Change'!$M$35</f>
        <v>#DIV/0!</v>
      </c>
      <c r="BM35" s="440" t="e">
        <f>'III Plan Rates'!$AA37*'V Consumer Factors'!$N$13*'II Rate Development &amp; Change'!$M$35</f>
        <v>#DIV/0!</v>
      </c>
      <c r="BN35" s="440" t="e">
        <f>'III Plan Rates'!$AA37*'V Consumer Factors'!$N$14*'II Rate Development &amp; Change'!$M$35</f>
        <v>#DIV/0!</v>
      </c>
      <c r="BO35" s="440" t="e">
        <f>'III Plan Rates'!$AA37*'V Consumer Factors'!$N$15*'II Rate Development &amp; Change'!$M$35</f>
        <v>#DIV/0!</v>
      </c>
      <c r="BP35" s="440" t="e">
        <f>'III Plan Rates'!$AA37*'V Consumer Factors'!$N$16*'II Rate Development &amp; Change'!$M$35</f>
        <v>#DIV/0!</v>
      </c>
      <c r="BQ35" s="440" t="e">
        <f>'III Plan Rates'!$AA37*'V Consumer Factors'!$N$17*'II Rate Development &amp; Change'!$M$35</f>
        <v>#DIV/0!</v>
      </c>
      <c r="BR35" s="440" t="e">
        <f>'III Plan Rates'!$AA37*'V Consumer Factors'!$N$18*'II Rate Development &amp; Change'!$M$35</f>
        <v>#DIV/0!</v>
      </c>
      <c r="BS35" s="440" t="e">
        <f>'III Plan Rates'!$AA37*'V Consumer Factors'!$N$19*'II Rate Development &amp; Change'!$M$35</f>
        <v>#DIV/0!</v>
      </c>
      <c r="BT35" s="440" t="e">
        <f>'III Plan Rates'!$AA37*'V Consumer Factors'!$N$20*'II Rate Development &amp; Change'!$M$35</f>
        <v>#DIV/0!</v>
      </c>
      <c r="BU35" s="440">
        <f>IF('III Plan Rates'!$AP37&gt;0,SUMPRODUCT(BL35:BT35,'III Plan Rates'!$AG37:$AO37)/'III Plan Rates'!$AP37,0)</f>
        <v>0</v>
      </c>
    </row>
    <row r="36" spans="1:73" x14ac:dyDescent="0.25">
      <c r="A36" s="8" t="s">
        <v>101</v>
      </c>
      <c r="B36" s="437">
        <f>'III Plan Rates'!B38</f>
        <v>0</v>
      </c>
      <c r="C36" s="435">
        <f>'III Plan Rates'!D38</f>
        <v>0</v>
      </c>
      <c r="D36" s="436">
        <f>'III Plan Rates'!E38</f>
        <v>0</v>
      </c>
      <c r="E36" s="437">
        <f>'III Plan Rates'!F38</f>
        <v>0</v>
      </c>
      <c r="F36" s="438">
        <f>'III Plan Rates'!G38</f>
        <v>0</v>
      </c>
      <c r="G36" s="438">
        <f>'III Plan Rates'!J38</f>
        <v>0</v>
      </c>
      <c r="H36" s="258"/>
      <c r="I36" s="269"/>
      <c r="J36" s="269"/>
      <c r="K36" s="269"/>
      <c r="L36" s="269"/>
      <c r="M36" s="269"/>
      <c r="N36" s="269"/>
      <c r="O36" s="269"/>
      <c r="P36" s="269"/>
      <c r="Q36" s="269"/>
      <c r="R36" s="440">
        <f>IF('III Plan Rates'!$AP38&gt;0,SUMPRODUCT(I36:Q36,'III Plan Rates'!$AG38:$AO38)/'III Plan Rates'!$AP38,0)</f>
        <v>0</v>
      </c>
      <c r="S36" s="444"/>
      <c r="T36" s="440" t="e">
        <f>'III Plan Rates'!$AA38*'V Consumer Factors'!$N$12*'II Rate Development &amp; Change'!$J$35</f>
        <v>#DIV/0!</v>
      </c>
      <c r="U36" s="440" t="e">
        <f>'III Plan Rates'!$AA38*'V Consumer Factors'!$N$13*'II Rate Development &amp; Change'!$J$35</f>
        <v>#DIV/0!</v>
      </c>
      <c r="V36" s="440" t="e">
        <f>'III Plan Rates'!$AA38*'V Consumer Factors'!$N$14*'II Rate Development &amp; Change'!$J$35</f>
        <v>#DIV/0!</v>
      </c>
      <c r="W36" s="440" t="e">
        <f>'III Plan Rates'!$AA38*'V Consumer Factors'!$N$15*'II Rate Development &amp; Change'!$J$35</f>
        <v>#DIV/0!</v>
      </c>
      <c r="X36" s="440" t="e">
        <f>'III Plan Rates'!$AA38*'V Consumer Factors'!$N$16*'II Rate Development &amp; Change'!$J$35</f>
        <v>#DIV/0!</v>
      </c>
      <c r="Y36" s="440" t="e">
        <f>'III Plan Rates'!$AA38*'V Consumer Factors'!$N$17*'II Rate Development &amp; Change'!$J$35</f>
        <v>#DIV/0!</v>
      </c>
      <c r="Z36" s="440" t="e">
        <f>'III Plan Rates'!$AA38*'V Consumer Factors'!$N$18*'II Rate Development &amp; Change'!$J$35</f>
        <v>#DIV/0!</v>
      </c>
      <c r="AA36" s="440" t="e">
        <f>'III Plan Rates'!$AA38*'V Consumer Factors'!$N$19*'II Rate Development &amp; Change'!$J$35</f>
        <v>#DIV/0!</v>
      </c>
      <c r="AB36" s="440" t="e">
        <f>'III Plan Rates'!$AA38*'V Consumer Factors'!$N$20*'II Rate Development &amp; Change'!$J$35</f>
        <v>#DIV/0!</v>
      </c>
      <c r="AC36" s="440">
        <f>IF('III Plan Rates'!$AP38&gt;0,SUMPRODUCT(T36:AB36,'III Plan Rates'!$AG38:$AO38)/'III Plan Rates'!$AP38,0)</f>
        <v>0</v>
      </c>
      <c r="AD36" s="441"/>
      <c r="AE36" s="442">
        <f t="shared" si="2"/>
        <v>0</v>
      </c>
      <c r="AF36" s="442">
        <f t="shared" si="3"/>
        <v>0</v>
      </c>
      <c r="AG36" s="442">
        <f t="shared" si="4"/>
        <v>0</v>
      </c>
      <c r="AH36" s="442">
        <f t="shared" si="5"/>
        <v>0</v>
      </c>
      <c r="AI36" s="442">
        <f t="shared" si="6"/>
        <v>0</v>
      </c>
      <c r="AJ36" s="442">
        <f t="shared" si="7"/>
        <v>0</v>
      </c>
      <c r="AK36" s="442">
        <f t="shared" si="8"/>
        <v>0</v>
      </c>
      <c r="AL36" s="442">
        <f t="shared" si="9"/>
        <v>0</v>
      </c>
      <c r="AM36" s="442">
        <f t="shared" si="10"/>
        <v>0</v>
      </c>
      <c r="AN36" s="442">
        <f t="shared" si="11"/>
        <v>0</v>
      </c>
      <c r="AO36" s="441"/>
      <c r="AP36" s="440" t="e">
        <f>'III Plan Rates'!$AA38*'V Consumer Factors'!$N$12*'II Rate Development &amp; Change'!$K$35</f>
        <v>#DIV/0!</v>
      </c>
      <c r="AQ36" s="440" t="e">
        <f>'III Plan Rates'!$AA38*'V Consumer Factors'!$N$13*'II Rate Development &amp; Change'!$K$35</f>
        <v>#DIV/0!</v>
      </c>
      <c r="AR36" s="440" t="e">
        <f>'III Plan Rates'!$AA38*'V Consumer Factors'!$N$14*'II Rate Development &amp; Change'!$K$35</f>
        <v>#DIV/0!</v>
      </c>
      <c r="AS36" s="440" t="e">
        <f>'III Plan Rates'!$AA38*'V Consumer Factors'!$N$15*'II Rate Development &amp; Change'!$K$35</f>
        <v>#DIV/0!</v>
      </c>
      <c r="AT36" s="440" t="e">
        <f>'III Plan Rates'!$AA38*'V Consumer Factors'!$N$16*'II Rate Development &amp; Change'!$K$35</f>
        <v>#DIV/0!</v>
      </c>
      <c r="AU36" s="440" t="e">
        <f>'III Plan Rates'!$AA38*'V Consumer Factors'!$N$17*'II Rate Development &amp; Change'!$K$35</f>
        <v>#DIV/0!</v>
      </c>
      <c r="AV36" s="440" t="e">
        <f>'III Plan Rates'!$AA38*'V Consumer Factors'!$N$18*'II Rate Development &amp; Change'!$K$35</f>
        <v>#DIV/0!</v>
      </c>
      <c r="AW36" s="440" t="e">
        <f>'III Plan Rates'!$AA38*'V Consumer Factors'!$N$19*'II Rate Development &amp; Change'!$K$35</f>
        <v>#DIV/0!</v>
      </c>
      <c r="AX36" s="440" t="e">
        <f>'III Plan Rates'!$AA38*'V Consumer Factors'!$N$20*'II Rate Development &amp; Change'!$K$35</f>
        <v>#DIV/0!</v>
      </c>
      <c r="AY36" s="440">
        <f>IF('III Plan Rates'!$AP38&gt;0,SUMPRODUCT(AP36:AX36,'III Plan Rates'!$AG38:$AO38)/'III Plan Rates'!$AP38,0)</f>
        <v>0</v>
      </c>
      <c r="AZ36" s="445"/>
      <c r="BA36" s="440" t="e">
        <f>'III Plan Rates'!$AA38*'V Consumer Factors'!$N$12*'II Rate Development &amp; Change'!$L$35</f>
        <v>#DIV/0!</v>
      </c>
      <c r="BB36" s="440" t="e">
        <f>'III Plan Rates'!$AA38*'V Consumer Factors'!$N$13*'II Rate Development &amp; Change'!$L$35</f>
        <v>#DIV/0!</v>
      </c>
      <c r="BC36" s="440" t="e">
        <f>'III Plan Rates'!$AA38*'V Consumer Factors'!$N$14*'II Rate Development &amp; Change'!$L$35</f>
        <v>#DIV/0!</v>
      </c>
      <c r="BD36" s="440" t="e">
        <f>'III Plan Rates'!$AA38*'V Consumer Factors'!$N$15*'II Rate Development &amp; Change'!$L$35</f>
        <v>#DIV/0!</v>
      </c>
      <c r="BE36" s="440" t="e">
        <f>'III Plan Rates'!$AA38*'V Consumer Factors'!$N$16*'II Rate Development &amp; Change'!$L$35</f>
        <v>#DIV/0!</v>
      </c>
      <c r="BF36" s="440" t="e">
        <f>'III Plan Rates'!$AA38*'V Consumer Factors'!$N$17*'II Rate Development &amp; Change'!$L$35</f>
        <v>#DIV/0!</v>
      </c>
      <c r="BG36" s="440" t="e">
        <f>'III Plan Rates'!$AA38*'V Consumer Factors'!$N$18*'II Rate Development &amp; Change'!$L$35</f>
        <v>#DIV/0!</v>
      </c>
      <c r="BH36" s="440" t="e">
        <f>'III Plan Rates'!$AA38*'V Consumer Factors'!$N$19*'II Rate Development &amp; Change'!$L$35</f>
        <v>#DIV/0!</v>
      </c>
      <c r="BI36" s="440" t="e">
        <f>'III Plan Rates'!$AA38*'V Consumer Factors'!$N$20*'II Rate Development &amp; Change'!$L$35</f>
        <v>#DIV/0!</v>
      </c>
      <c r="BJ36" s="440">
        <f>IF('III Plan Rates'!$AP38&gt;0,SUMPRODUCT(BA36:BI36,'III Plan Rates'!$AG38:$AO38)/'III Plan Rates'!$AP38,0)</f>
        <v>0</v>
      </c>
      <c r="BK36" s="445"/>
      <c r="BL36" s="440" t="e">
        <f>'III Plan Rates'!$AA38*'V Consumer Factors'!$N$12*'II Rate Development &amp; Change'!$M$35</f>
        <v>#DIV/0!</v>
      </c>
      <c r="BM36" s="440" t="e">
        <f>'III Plan Rates'!$AA38*'V Consumer Factors'!$N$13*'II Rate Development &amp; Change'!$M$35</f>
        <v>#DIV/0!</v>
      </c>
      <c r="BN36" s="440" t="e">
        <f>'III Plan Rates'!$AA38*'V Consumer Factors'!$N$14*'II Rate Development &amp; Change'!$M$35</f>
        <v>#DIV/0!</v>
      </c>
      <c r="BO36" s="440" t="e">
        <f>'III Plan Rates'!$AA38*'V Consumer Factors'!$N$15*'II Rate Development &amp; Change'!$M$35</f>
        <v>#DIV/0!</v>
      </c>
      <c r="BP36" s="440" t="e">
        <f>'III Plan Rates'!$AA38*'V Consumer Factors'!$N$16*'II Rate Development &amp; Change'!$M$35</f>
        <v>#DIV/0!</v>
      </c>
      <c r="BQ36" s="440" t="e">
        <f>'III Plan Rates'!$AA38*'V Consumer Factors'!$N$17*'II Rate Development &amp; Change'!$M$35</f>
        <v>#DIV/0!</v>
      </c>
      <c r="BR36" s="440" t="e">
        <f>'III Plan Rates'!$AA38*'V Consumer Factors'!$N$18*'II Rate Development &amp; Change'!$M$35</f>
        <v>#DIV/0!</v>
      </c>
      <c r="BS36" s="440" t="e">
        <f>'III Plan Rates'!$AA38*'V Consumer Factors'!$N$19*'II Rate Development &amp; Change'!$M$35</f>
        <v>#DIV/0!</v>
      </c>
      <c r="BT36" s="440" t="e">
        <f>'III Plan Rates'!$AA38*'V Consumer Factors'!$N$20*'II Rate Development &amp; Change'!$M$35</f>
        <v>#DIV/0!</v>
      </c>
      <c r="BU36" s="440">
        <f>IF('III Plan Rates'!$AP38&gt;0,SUMPRODUCT(BL36:BT36,'III Plan Rates'!$AG38:$AO38)/'III Plan Rates'!$AP38,0)</f>
        <v>0</v>
      </c>
    </row>
    <row r="37" spans="1:73" x14ac:dyDescent="0.25">
      <c r="A37" s="8" t="s">
        <v>102</v>
      </c>
      <c r="B37" s="437">
        <f>'III Plan Rates'!B39</f>
        <v>0</v>
      </c>
      <c r="C37" s="435">
        <f>'III Plan Rates'!D39</f>
        <v>0</v>
      </c>
      <c r="D37" s="436">
        <f>'III Plan Rates'!E39</f>
        <v>0</v>
      </c>
      <c r="E37" s="437">
        <f>'III Plan Rates'!F39</f>
        <v>0</v>
      </c>
      <c r="F37" s="438">
        <f>'III Plan Rates'!G39</f>
        <v>0</v>
      </c>
      <c r="G37" s="438">
        <f>'III Plan Rates'!J39</f>
        <v>0</v>
      </c>
      <c r="H37" s="258"/>
      <c r="I37" s="269"/>
      <c r="J37" s="269"/>
      <c r="K37" s="269"/>
      <c r="L37" s="269"/>
      <c r="M37" s="269"/>
      <c r="N37" s="269"/>
      <c r="O37" s="269"/>
      <c r="P37" s="269"/>
      <c r="Q37" s="269"/>
      <c r="R37" s="440">
        <f>IF('III Plan Rates'!$AP39&gt;0,SUMPRODUCT(I37:Q37,'III Plan Rates'!$AG39:$AO39)/'III Plan Rates'!$AP39,0)</f>
        <v>0</v>
      </c>
      <c r="S37" s="444"/>
      <c r="T37" s="440" t="e">
        <f>'III Plan Rates'!$AA39*'V Consumer Factors'!$N$12*'II Rate Development &amp; Change'!$J$35</f>
        <v>#DIV/0!</v>
      </c>
      <c r="U37" s="440" t="e">
        <f>'III Plan Rates'!$AA39*'V Consumer Factors'!$N$13*'II Rate Development &amp; Change'!$J$35</f>
        <v>#DIV/0!</v>
      </c>
      <c r="V37" s="440" t="e">
        <f>'III Plan Rates'!$AA39*'V Consumer Factors'!$N$14*'II Rate Development &amp; Change'!$J$35</f>
        <v>#DIV/0!</v>
      </c>
      <c r="W37" s="440" t="e">
        <f>'III Plan Rates'!$AA39*'V Consumer Factors'!$N$15*'II Rate Development &amp; Change'!$J$35</f>
        <v>#DIV/0!</v>
      </c>
      <c r="X37" s="440" t="e">
        <f>'III Plan Rates'!$AA39*'V Consumer Factors'!$N$16*'II Rate Development &amp; Change'!$J$35</f>
        <v>#DIV/0!</v>
      </c>
      <c r="Y37" s="440" t="e">
        <f>'III Plan Rates'!$AA39*'V Consumer Factors'!$N$17*'II Rate Development &amp; Change'!$J$35</f>
        <v>#DIV/0!</v>
      </c>
      <c r="Z37" s="440" t="e">
        <f>'III Plan Rates'!$AA39*'V Consumer Factors'!$N$18*'II Rate Development &amp; Change'!$J$35</f>
        <v>#DIV/0!</v>
      </c>
      <c r="AA37" s="440" t="e">
        <f>'III Plan Rates'!$AA39*'V Consumer Factors'!$N$19*'II Rate Development &amp; Change'!$J$35</f>
        <v>#DIV/0!</v>
      </c>
      <c r="AB37" s="440" t="e">
        <f>'III Plan Rates'!$AA39*'V Consumer Factors'!$N$20*'II Rate Development &amp; Change'!$J$35</f>
        <v>#DIV/0!</v>
      </c>
      <c r="AC37" s="440">
        <f>IF('III Plan Rates'!$AP39&gt;0,SUMPRODUCT(T37:AB37,'III Plan Rates'!$AG39:$AO39)/'III Plan Rates'!$AP39,0)</f>
        <v>0</v>
      </c>
      <c r="AD37" s="441"/>
      <c r="AE37" s="442">
        <f t="shared" si="2"/>
        <v>0</v>
      </c>
      <c r="AF37" s="442">
        <f t="shared" si="3"/>
        <v>0</v>
      </c>
      <c r="AG37" s="442">
        <f t="shared" si="4"/>
        <v>0</v>
      </c>
      <c r="AH37" s="442">
        <f t="shared" si="5"/>
        <v>0</v>
      </c>
      <c r="AI37" s="442">
        <f t="shared" si="6"/>
        <v>0</v>
      </c>
      <c r="AJ37" s="442">
        <f t="shared" si="7"/>
        <v>0</v>
      </c>
      <c r="AK37" s="442">
        <f t="shared" si="8"/>
        <v>0</v>
      </c>
      <c r="AL37" s="442">
        <f t="shared" si="9"/>
        <v>0</v>
      </c>
      <c r="AM37" s="442">
        <f t="shared" si="10"/>
        <v>0</v>
      </c>
      <c r="AN37" s="442">
        <f t="shared" si="11"/>
        <v>0</v>
      </c>
      <c r="AO37" s="441"/>
      <c r="AP37" s="440" t="e">
        <f>'III Plan Rates'!$AA39*'V Consumer Factors'!$N$12*'II Rate Development &amp; Change'!$K$35</f>
        <v>#DIV/0!</v>
      </c>
      <c r="AQ37" s="440" t="e">
        <f>'III Plan Rates'!$AA39*'V Consumer Factors'!$N$13*'II Rate Development &amp; Change'!$K$35</f>
        <v>#DIV/0!</v>
      </c>
      <c r="AR37" s="440" t="e">
        <f>'III Plan Rates'!$AA39*'V Consumer Factors'!$N$14*'II Rate Development &amp; Change'!$K$35</f>
        <v>#DIV/0!</v>
      </c>
      <c r="AS37" s="440" t="e">
        <f>'III Plan Rates'!$AA39*'V Consumer Factors'!$N$15*'II Rate Development &amp; Change'!$K$35</f>
        <v>#DIV/0!</v>
      </c>
      <c r="AT37" s="440" t="e">
        <f>'III Plan Rates'!$AA39*'V Consumer Factors'!$N$16*'II Rate Development &amp; Change'!$K$35</f>
        <v>#DIV/0!</v>
      </c>
      <c r="AU37" s="440" t="e">
        <f>'III Plan Rates'!$AA39*'V Consumer Factors'!$N$17*'II Rate Development &amp; Change'!$K$35</f>
        <v>#DIV/0!</v>
      </c>
      <c r="AV37" s="440" t="e">
        <f>'III Plan Rates'!$AA39*'V Consumer Factors'!$N$18*'II Rate Development &amp; Change'!$K$35</f>
        <v>#DIV/0!</v>
      </c>
      <c r="AW37" s="440" t="e">
        <f>'III Plan Rates'!$AA39*'V Consumer Factors'!$N$19*'II Rate Development &amp; Change'!$K$35</f>
        <v>#DIV/0!</v>
      </c>
      <c r="AX37" s="440" t="e">
        <f>'III Plan Rates'!$AA39*'V Consumer Factors'!$N$20*'II Rate Development &amp; Change'!$K$35</f>
        <v>#DIV/0!</v>
      </c>
      <c r="AY37" s="440">
        <f>IF('III Plan Rates'!$AP39&gt;0,SUMPRODUCT(AP37:AX37,'III Plan Rates'!$AG39:$AO39)/'III Plan Rates'!$AP39,0)</f>
        <v>0</v>
      </c>
      <c r="AZ37" s="445"/>
      <c r="BA37" s="440" t="e">
        <f>'III Plan Rates'!$AA39*'V Consumer Factors'!$N$12*'II Rate Development &amp; Change'!$L$35</f>
        <v>#DIV/0!</v>
      </c>
      <c r="BB37" s="440" t="e">
        <f>'III Plan Rates'!$AA39*'V Consumer Factors'!$N$13*'II Rate Development &amp; Change'!$L$35</f>
        <v>#DIV/0!</v>
      </c>
      <c r="BC37" s="440" t="e">
        <f>'III Plan Rates'!$AA39*'V Consumer Factors'!$N$14*'II Rate Development &amp; Change'!$L$35</f>
        <v>#DIV/0!</v>
      </c>
      <c r="BD37" s="440" t="e">
        <f>'III Plan Rates'!$AA39*'V Consumer Factors'!$N$15*'II Rate Development &amp; Change'!$L$35</f>
        <v>#DIV/0!</v>
      </c>
      <c r="BE37" s="440" t="e">
        <f>'III Plan Rates'!$AA39*'V Consumer Factors'!$N$16*'II Rate Development &amp; Change'!$L$35</f>
        <v>#DIV/0!</v>
      </c>
      <c r="BF37" s="440" t="e">
        <f>'III Plan Rates'!$AA39*'V Consumer Factors'!$N$17*'II Rate Development &amp; Change'!$L$35</f>
        <v>#DIV/0!</v>
      </c>
      <c r="BG37" s="440" t="e">
        <f>'III Plan Rates'!$AA39*'V Consumer Factors'!$N$18*'II Rate Development &amp; Change'!$L$35</f>
        <v>#DIV/0!</v>
      </c>
      <c r="BH37" s="440" t="e">
        <f>'III Plan Rates'!$AA39*'V Consumer Factors'!$N$19*'II Rate Development &amp; Change'!$L$35</f>
        <v>#DIV/0!</v>
      </c>
      <c r="BI37" s="440" t="e">
        <f>'III Plan Rates'!$AA39*'V Consumer Factors'!$N$20*'II Rate Development &amp; Change'!$L$35</f>
        <v>#DIV/0!</v>
      </c>
      <c r="BJ37" s="440">
        <f>IF('III Plan Rates'!$AP39&gt;0,SUMPRODUCT(BA37:BI37,'III Plan Rates'!$AG39:$AO39)/'III Plan Rates'!$AP39,0)</f>
        <v>0</v>
      </c>
      <c r="BK37" s="445"/>
      <c r="BL37" s="440" t="e">
        <f>'III Plan Rates'!$AA39*'V Consumer Factors'!$N$12*'II Rate Development &amp; Change'!$M$35</f>
        <v>#DIV/0!</v>
      </c>
      <c r="BM37" s="440" t="e">
        <f>'III Plan Rates'!$AA39*'V Consumer Factors'!$N$13*'II Rate Development &amp; Change'!$M$35</f>
        <v>#DIV/0!</v>
      </c>
      <c r="BN37" s="440" t="e">
        <f>'III Plan Rates'!$AA39*'V Consumer Factors'!$N$14*'II Rate Development &amp; Change'!$M$35</f>
        <v>#DIV/0!</v>
      </c>
      <c r="BO37" s="440" t="e">
        <f>'III Plan Rates'!$AA39*'V Consumer Factors'!$N$15*'II Rate Development &amp; Change'!$M$35</f>
        <v>#DIV/0!</v>
      </c>
      <c r="BP37" s="440" t="e">
        <f>'III Plan Rates'!$AA39*'V Consumer Factors'!$N$16*'II Rate Development &amp; Change'!$M$35</f>
        <v>#DIV/0!</v>
      </c>
      <c r="BQ37" s="440" t="e">
        <f>'III Plan Rates'!$AA39*'V Consumer Factors'!$N$17*'II Rate Development &amp; Change'!$M$35</f>
        <v>#DIV/0!</v>
      </c>
      <c r="BR37" s="440" t="e">
        <f>'III Plan Rates'!$AA39*'V Consumer Factors'!$N$18*'II Rate Development &amp; Change'!$M$35</f>
        <v>#DIV/0!</v>
      </c>
      <c r="BS37" s="440" t="e">
        <f>'III Plan Rates'!$AA39*'V Consumer Factors'!$N$19*'II Rate Development &amp; Change'!$M$35</f>
        <v>#DIV/0!</v>
      </c>
      <c r="BT37" s="440" t="e">
        <f>'III Plan Rates'!$AA39*'V Consumer Factors'!$N$20*'II Rate Development &amp; Change'!$M$35</f>
        <v>#DIV/0!</v>
      </c>
      <c r="BU37" s="440">
        <f>IF('III Plan Rates'!$AP39&gt;0,SUMPRODUCT(BL37:BT37,'III Plan Rates'!$AG39:$AO39)/'III Plan Rates'!$AP39,0)</f>
        <v>0</v>
      </c>
    </row>
    <row r="38" spans="1:73" x14ac:dyDescent="0.25">
      <c r="A38" s="8" t="s">
        <v>103</v>
      </c>
      <c r="B38" s="437">
        <f>'III Plan Rates'!B40</f>
        <v>0</v>
      </c>
      <c r="C38" s="435">
        <f>'III Plan Rates'!D40</f>
        <v>0</v>
      </c>
      <c r="D38" s="436">
        <f>'III Plan Rates'!E40</f>
        <v>0</v>
      </c>
      <c r="E38" s="437">
        <f>'III Plan Rates'!F40</f>
        <v>0</v>
      </c>
      <c r="F38" s="438">
        <f>'III Plan Rates'!G40</f>
        <v>0</v>
      </c>
      <c r="G38" s="438">
        <f>'III Plan Rates'!J40</f>
        <v>0</v>
      </c>
      <c r="H38" s="258"/>
      <c r="I38" s="269"/>
      <c r="J38" s="269"/>
      <c r="K38" s="269"/>
      <c r="L38" s="269"/>
      <c r="M38" s="269"/>
      <c r="N38" s="269"/>
      <c r="O38" s="269"/>
      <c r="P38" s="269"/>
      <c r="Q38" s="269"/>
      <c r="R38" s="440">
        <f>IF('III Plan Rates'!$AP40&gt;0,SUMPRODUCT(I38:Q38,'III Plan Rates'!$AG40:$AO40)/'III Plan Rates'!$AP40,0)</f>
        <v>0</v>
      </c>
      <c r="S38" s="444"/>
      <c r="T38" s="440" t="e">
        <f>'III Plan Rates'!$AA40*'V Consumer Factors'!$N$12*'II Rate Development &amp; Change'!$J$35</f>
        <v>#DIV/0!</v>
      </c>
      <c r="U38" s="440" t="e">
        <f>'III Plan Rates'!$AA40*'V Consumer Factors'!$N$13*'II Rate Development &amp; Change'!$J$35</f>
        <v>#DIV/0!</v>
      </c>
      <c r="V38" s="440" t="e">
        <f>'III Plan Rates'!$AA40*'V Consumer Factors'!$N$14*'II Rate Development &amp; Change'!$J$35</f>
        <v>#DIV/0!</v>
      </c>
      <c r="W38" s="440" t="e">
        <f>'III Plan Rates'!$AA40*'V Consumer Factors'!$N$15*'II Rate Development &amp; Change'!$J$35</f>
        <v>#DIV/0!</v>
      </c>
      <c r="X38" s="440" t="e">
        <f>'III Plan Rates'!$AA40*'V Consumer Factors'!$N$16*'II Rate Development &amp; Change'!$J$35</f>
        <v>#DIV/0!</v>
      </c>
      <c r="Y38" s="440" t="e">
        <f>'III Plan Rates'!$AA40*'V Consumer Factors'!$N$17*'II Rate Development &amp; Change'!$J$35</f>
        <v>#DIV/0!</v>
      </c>
      <c r="Z38" s="440" t="e">
        <f>'III Plan Rates'!$AA40*'V Consumer Factors'!$N$18*'II Rate Development &amp; Change'!$J$35</f>
        <v>#DIV/0!</v>
      </c>
      <c r="AA38" s="440" t="e">
        <f>'III Plan Rates'!$AA40*'V Consumer Factors'!$N$19*'II Rate Development &amp; Change'!$J$35</f>
        <v>#DIV/0!</v>
      </c>
      <c r="AB38" s="440" t="e">
        <f>'III Plan Rates'!$AA40*'V Consumer Factors'!$N$20*'II Rate Development &amp; Change'!$J$35</f>
        <v>#DIV/0!</v>
      </c>
      <c r="AC38" s="440">
        <f>IF('III Plan Rates'!$AP40&gt;0,SUMPRODUCT(T38:AB38,'III Plan Rates'!$AG40:$AO40)/'III Plan Rates'!$AP40,0)</f>
        <v>0</v>
      </c>
      <c r="AD38" s="441"/>
      <c r="AE38" s="442">
        <f t="shared" si="2"/>
        <v>0</v>
      </c>
      <c r="AF38" s="442">
        <f t="shared" si="3"/>
        <v>0</v>
      </c>
      <c r="AG38" s="442">
        <f t="shared" si="4"/>
        <v>0</v>
      </c>
      <c r="AH38" s="442">
        <f t="shared" si="5"/>
        <v>0</v>
      </c>
      <c r="AI38" s="442">
        <f t="shared" si="6"/>
        <v>0</v>
      </c>
      <c r="AJ38" s="442">
        <f t="shared" si="7"/>
        <v>0</v>
      </c>
      <c r="AK38" s="442">
        <f t="shared" si="8"/>
        <v>0</v>
      </c>
      <c r="AL38" s="442">
        <f t="shared" si="9"/>
        <v>0</v>
      </c>
      <c r="AM38" s="442">
        <f t="shared" si="10"/>
        <v>0</v>
      </c>
      <c r="AN38" s="442">
        <f t="shared" si="11"/>
        <v>0</v>
      </c>
      <c r="AO38" s="441"/>
      <c r="AP38" s="440" t="e">
        <f>'III Plan Rates'!$AA40*'V Consumer Factors'!$N$12*'II Rate Development &amp; Change'!$K$35</f>
        <v>#DIV/0!</v>
      </c>
      <c r="AQ38" s="440" t="e">
        <f>'III Plan Rates'!$AA40*'V Consumer Factors'!$N$13*'II Rate Development &amp; Change'!$K$35</f>
        <v>#DIV/0!</v>
      </c>
      <c r="AR38" s="440" t="e">
        <f>'III Plan Rates'!$AA40*'V Consumer Factors'!$N$14*'II Rate Development &amp; Change'!$K$35</f>
        <v>#DIV/0!</v>
      </c>
      <c r="AS38" s="440" t="e">
        <f>'III Plan Rates'!$AA40*'V Consumer Factors'!$N$15*'II Rate Development &amp; Change'!$K$35</f>
        <v>#DIV/0!</v>
      </c>
      <c r="AT38" s="440" t="e">
        <f>'III Plan Rates'!$AA40*'V Consumer Factors'!$N$16*'II Rate Development &amp; Change'!$K$35</f>
        <v>#DIV/0!</v>
      </c>
      <c r="AU38" s="440" t="e">
        <f>'III Plan Rates'!$AA40*'V Consumer Factors'!$N$17*'II Rate Development &amp; Change'!$K$35</f>
        <v>#DIV/0!</v>
      </c>
      <c r="AV38" s="440" t="e">
        <f>'III Plan Rates'!$AA40*'V Consumer Factors'!$N$18*'II Rate Development &amp; Change'!$K$35</f>
        <v>#DIV/0!</v>
      </c>
      <c r="AW38" s="440" t="e">
        <f>'III Plan Rates'!$AA40*'V Consumer Factors'!$N$19*'II Rate Development &amp; Change'!$K$35</f>
        <v>#DIV/0!</v>
      </c>
      <c r="AX38" s="440" t="e">
        <f>'III Plan Rates'!$AA40*'V Consumer Factors'!$N$20*'II Rate Development &amp; Change'!$K$35</f>
        <v>#DIV/0!</v>
      </c>
      <c r="AY38" s="440">
        <f>IF('III Plan Rates'!$AP40&gt;0,SUMPRODUCT(AP38:AX38,'III Plan Rates'!$AG40:$AO40)/'III Plan Rates'!$AP40,0)</f>
        <v>0</v>
      </c>
      <c r="AZ38" s="445"/>
      <c r="BA38" s="440" t="e">
        <f>'III Plan Rates'!$AA40*'V Consumer Factors'!$N$12*'II Rate Development &amp; Change'!$L$35</f>
        <v>#DIV/0!</v>
      </c>
      <c r="BB38" s="440" t="e">
        <f>'III Plan Rates'!$AA40*'V Consumer Factors'!$N$13*'II Rate Development &amp; Change'!$L$35</f>
        <v>#DIV/0!</v>
      </c>
      <c r="BC38" s="440" t="e">
        <f>'III Plan Rates'!$AA40*'V Consumer Factors'!$N$14*'II Rate Development &amp; Change'!$L$35</f>
        <v>#DIV/0!</v>
      </c>
      <c r="BD38" s="440" t="e">
        <f>'III Plan Rates'!$AA40*'V Consumer Factors'!$N$15*'II Rate Development &amp; Change'!$L$35</f>
        <v>#DIV/0!</v>
      </c>
      <c r="BE38" s="440" t="e">
        <f>'III Plan Rates'!$AA40*'V Consumer Factors'!$N$16*'II Rate Development &amp; Change'!$L$35</f>
        <v>#DIV/0!</v>
      </c>
      <c r="BF38" s="440" t="e">
        <f>'III Plan Rates'!$AA40*'V Consumer Factors'!$N$17*'II Rate Development &amp; Change'!$L$35</f>
        <v>#DIV/0!</v>
      </c>
      <c r="BG38" s="440" t="e">
        <f>'III Plan Rates'!$AA40*'V Consumer Factors'!$N$18*'II Rate Development &amp; Change'!$L$35</f>
        <v>#DIV/0!</v>
      </c>
      <c r="BH38" s="440" t="e">
        <f>'III Plan Rates'!$AA40*'V Consumer Factors'!$N$19*'II Rate Development &amp; Change'!$L$35</f>
        <v>#DIV/0!</v>
      </c>
      <c r="BI38" s="440" t="e">
        <f>'III Plan Rates'!$AA40*'V Consumer Factors'!$N$20*'II Rate Development &amp; Change'!$L$35</f>
        <v>#DIV/0!</v>
      </c>
      <c r="BJ38" s="440">
        <f>IF('III Plan Rates'!$AP40&gt;0,SUMPRODUCT(BA38:BI38,'III Plan Rates'!$AG40:$AO40)/'III Plan Rates'!$AP40,0)</f>
        <v>0</v>
      </c>
      <c r="BK38" s="445"/>
      <c r="BL38" s="440" t="e">
        <f>'III Plan Rates'!$AA40*'V Consumer Factors'!$N$12*'II Rate Development &amp; Change'!$M$35</f>
        <v>#DIV/0!</v>
      </c>
      <c r="BM38" s="440" t="e">
        <f>'III Plan Rates'!$AA40*'V Consumer Factors'!$N$13*'II Rate Development &amp; Change'!$M$35</f>
        <v>#DIV/0!</v>
      </c>
      <c r="BN38" s="440" t="e">
        <f>'III Plan Rates'!$AA40*'V Consumer Factors'!$N$14*'II Rate Development &amp; Change'!$M$35</f>
        <v>#DIV/0!</v>
      </c>
      <c r="BO38" s="440" t="e">
        <f>'III Plan Rates'!$AA40*'V Consumer Factors'!$N$15*'II Rate Development &amp; Change'!$M$35</f>
        <v>#DIV/0!</v>
      </c>
      <c r="BP38" s="440" t="e">
        <f>'III Plan Rates'!$AA40*'V Consumer Factors'!$N$16*'II Rate Development &amp; Change'!$M$35</f>
        <v>#DIV/0!</v>
      </c>
      <c r="BQ38" s="440" t="e">
        <f>'III Plan Rates'!$AA40*'V Consumer Factors'!$N$17*'II Rate Development &amp; Change'!$M$35</f>
        <v>#DIV/0!</v>
      </c>
      <c r="BR38" s="440" t="e">
        <f>'III Plan Rates'!$AA40*'V Consumer Factors'!$N$18*'II Rate Development &amp; Change'!$M$35</f>
        <v>#DIV/0!</v>
      </c>
      <c r="BS38" s="440" t="e">
        <f>'III Plan Rates'!$AA40*'V Consumer Factors'!$N$19*'II Rate Development &amp; Change'!$M$35</f>
        <v>#DIV/0!</v>
      </c>
      <c r="BT38" s="440" t="e">
        <f>'III Plan Rates'!$AA40*'V Consumer Factors'!$N$20*'II Rate Development &amp; Change'!$M$35</f>
        <v>#DIV/0!</v>
      </c>
      <c r="BU38" s="440">
        <f>IF('III Plan Rates'!$AP40&gt;0,SUMPRODUCT(BL38:BT38,'III Plan Rates'!$AG40:$AO40)/'III Plan Rates'!$AP40,0)</f>
        <v>0</v>
      </c>
    </row>
    <row r="39" spans="1:73" x14ac:dyDescent="0.25">
      <c r="A39" s="8" t="s">
        <v>104</v>
      </c>
      <c r="B39" s="437">
        <f>'III Plan Rates'!B41</f>
        <v>0</v>
      </c>
      <c r="C39" s="435">
        <f>'III Plan Rates'!D41</f>
        <v>0</v>
      </c>
      <c r="D39" s="436">
        <f>'III Plan Rates'!E41</f>
        <v>0</v>
      </c>
      <c r="E39" s="437">
        <f>'III Plan Rates'!F41</f>
        <v>0</v>
      </c>
      <c r="F39" s="438">
        <f>'III Plan Rates'!G41</f>
        <v>0</v>
      </c>
      <c r="G39" s="438">
        <f>'III Plan Rates'!J41</f>
        <v>0</v>
      </c>
      <c r="H39" s="258"/>
      <c r="I39" s="269"/>
      <c r="J39" s="269"/>
      <c r="K39" s="269"/>
      <c r="L39" s="269"/>
      <c r="M39" s="269"/>
      <c r="N39" s="269"/>
      <c r="O39" s="269"/>
      <c r="P39" s="269"/>
      <c r="Q39" s="269"/>
      <c r="R39" s="440">
        <f>IF('III Plan Rates'!$AP41&gt;0,SUMPRODUCT(I39:Q39,'III Plan Rates'!$AG41:$AO41)/'III Plan Rates'!$AP41,0)</f>
        <v>0</v>
      </c>
      <c r="S39" s="444"/>
      <c r="T39" s="440" t="e">
        <f>'III Plan Rates'!$AA41*'V Consumer Factors'!$N$12*'II Rate Development &amp; Change'!$J$35</f>
        <v>#DIV/0!</v>
      </c>
      <c r="U39" s="440" t="e">
        <f>'III Plan Rates'!$AA41*'V Consumer Factors'!$N$13*'II Rate Development &amp; Change'!$J$35</f>
        <v>#DIV/0!</v>
      </c>
      <c r="V39" s="440" t="e">
        <f>'III Plan Rates'!$AA41*'V Consumer Factors'!$N$14*'II Rate Development &amp; Change'!$J$35</f>
        <v>#DIV/0!</v>
      </c>
      <c r="W39" s="440" t="e">
        <f>'III Plan Rates'!$AA41*'V Consumer Factors'!$N$15*'II Rate Development &amp; Change'!$J$35</f>
        <v>#DIV/0!</v>
      </c>
      <c r="X39" s="440" t="e">
        <f>'III Plan Rates'!$AA41*'V Consumer Factors'!$N$16*'II Rate Development &amp; Change'!$J$35</f>
        <v>#DIV/0!</v>
      </c>
      <c r="Y39" s="440" t="e">
        <f>'III Plan Rates'!$AA41*'V Consumer Factors'!$N$17*'II Rate Development &amp; Change'!$J$35</f>
        <v>#DIV/0!</v>
      </c>
      <c r="Z39" s="440" t="e">
        <f>'III Plan Rates'!$AA41*'V Consumer Factors'!$N$18*'II Rate Development &amp; Change'!$J$35</f>
        <v>#DIV/0!</v>
      </c>
      <c r="AA39" s="440" t="e">
        <f>'III Plan Rates'!$AA41*'V Consumer Factors'!$N$19*'II Rate Development &amp; Change'!$J$35</f>
        <v>#DIV/0!</v>
      </c>
      <c r="AB39" s="440" t="e">
        <f>'III Plan Rates'!$AA41*'V Consumer Factors'!$N$20*'II Rate Development &amp; Change'!$J$35</f>
        <v>#DIV/0!</v>
      </c>
      <c r="AC39" s="440">
        <f>IF('III Plan Rates'!$AP41&gt;0,SUMPRODUCT(T39:AB39,'III Plan Rates'!$AG41:$AO41)/'III Plan Rates'!$AP41,0)</f>
        <v>0</v>
      </c>
      <c r="AD39" s="441"/>
      <c r="AE39" s="442">
        <f t="shared" si="2"/>
        <v>0</v>
      </c>
      <c r="AF39" s="442">
        <f t="shared" si="3"/>
        <v>0</v>
      </c>
      <c r="AG39" s="442">
        <f t="shared" si="4"/>
        <v>0</v>
      </c>
      <c r="AH39" s="442">
        <f t="shared" si="5"/>
        <v>0</v>
      </c>
      <c r="AI39" s="442">
        <f t="shared" si="6"/>
        <v>0</v>
      </c>
      <c r="AJ39" s="442">
        <f t="shared" si="7"/>
        <v>0</v>
      </c>
      <c r="AK39" s="442">
        <f t="shared" si="8"/>
        <v>0</v>
      </c>
      <c r="AL39" s="442">
        <f t="shared" si="9"/>
        <v>0</v>
      </c>
      <c r="AM39" s="442">
        <f t="shared" si="10"/>
        <v>0</v>
      </c>
      <c r="AN39" s="442">
        <f t="shared" si="11"/>
        <v>0</v>
      </c>
      <c r="AO39" s="441"/>
      <c r="AP39" s="440" t="e">
        <f>'III Plan Rates'!$AA41*'V Consumer Factors'!$N$12*'II Rate Development &amp; Change'!$K$35</f>
        <v>#DIV/0!</v>
      </c>
      <c r="AQ39" s="440" t="e">
        <f>'III Plan Rates'!$AA41*'V Consumer Factors'!$N$13*'II Rate Development &amp; Change'!$K$35</f>
        <v>#DIV/0!</v>
      </c>
      <c r="AR39" s="440" t="e">
        <f>'III Plan Rates'!$AA41*'V Consumer Factors'!$N$14*'II Rate Development &amp; Change'!$K$35</f>
        <v>#DIV/0!</v>
      </c>
      <c r="AS39" s="440" t="e">
        <f>'III Plan Rates'!$AA41*'V Consumer Factors'!$N$15*'II Rate Development &amp; Change'!$K$35</f>
        <v>#DIV/0!</v>
      </c>
      <c r="AT39" s="440" t="e">
        <f>'III Plan Rates'!$AA41*'V Consumer Factors'!$N$16*'II Rate Development &amp; Change'!$K$35</f>
        <v>#DIV/0!</v>
      </c>
      <c r="AU39" s="440" t="e">
        <f>'III Plan Rates'!$AA41*'V Consumer Factors'!$N$17*'II Rate Development &amp; Change'!$K$35</f>
        <v>#DIV/0!</v>
      </c>
      <c r="AV39" s="440" t="e">
        <f>'III Plan Rates'!$AA41*'V Consumer Factors'!$N$18*'II Rate Development &amp; Change'!$K$35</f>
        <v>#DIV/0!</v>
      </c>
      <c r="AW39" s="440" t="e">
        <f>'III Plan Rates'!$AA41*'V Consumer Factors'!$N$19*'II Rate Development &amp; Change'!$K$35</f>
        <v>#DIV/0!</v>
      </c>
      <c r="AX39" s="440" t="e">
        <f>'III Plan Rates'!$AA41*'V Consumer Factors'!$N$20*'II Rate Development &amp; Change'!$K$35</f>
        <v>#DIV/0!</v>
      </c>
      <c r="AY39" s="440">
        <f>IF('III Plan Rates'!$AP41&gt;0,SUMPRODUCT(AP39:AX39,'III Plan Rates'!$AG41:$AO41)/'III Plan Rates'!$AP41,0)</f>
        <v>0</v>
      </c>
      <c r="AZ39" s="445"/>
      <c r="BA39" s="440" t="e">
        <f>'III Plan Rates'!$AA41*'V Consumer Factors'!$N$12*'II Rate Development &amp; Change'!$L$35</f>
        <v>#DIV/0!</v>
      </c>
      <c r="BB39" s="440" t="e">
        <f>'III Plan Rates'!$AA41*'V Consumer Factors'!$N$13*'II Rate Development &amp; Change'!$L$35</f>
        <v>#DIV/0!</v>
      </c>
      <c r="BC39" s="440" t="e">
        <f>'III Plan Rates'!$AA41*'V Consumer Factors'!$N$14*'II Rate Development &amp; Change'!$L$35</f>
        <v>#DIV/0!</v>
      </c>
      <c r="BD39" s="440" t="e">
        <f>'III Plan Rates'!$AA41*'V Consumer Factors'!$N$15*'II Rate Development &amp; Change'!$L$35</f>
        <v>#DIV/0!</v>
      </c>
      <c r="BE39" s="440" t="e">
        <f>'III Plan Rates'!$AA41*'V Consumer Factors'!$N$16*'II Rate Development &amp; Change'!$L$35</f>
        <v>#DIV/0!</v>
      </c>
      <c r="BF39" s="440" t="e">
        <f>'III Plan Rates'!$AA41*'V Consumer Factors'!$N$17*'II Rate Development &amp; Change'!$L$35</f>
        <v>#DIV/0!</v>
      </c>
      <c r="BG39" s="440" t="e">
        <f>'III Plan Rates'!$AA41*'V Consumer Factors'!$N$18*'II Rate Development &amp; Change'!$L$35</f>
        <v>#DIV/0!</v>
      </c>
      <c r="BH39" s="440" t="e">
        <f>'III Plan Rates'!$AA41*'V Consumer Factors'!$N$19*'II Rate Development &amp; Change'!$L$35</f>
        <v>#DIV/0!</v>
      </c>
      <c r="BI39" s="440" t="e">
        <f>'III Plan Rates'!$AA41*'V Consumer Factors'!$N$20*'II Rate Development &amp; Change'!$L$35</f>
        <v>#DIV/0!</v>
      </c>
      <c r="BJ39" s="440">
        <f>IF('III Plan Rates'!$AP41&gt;0,SUMPRODUCT(BA39:BI39,'III Plan Rates'!$AG41:$AO41)/'III Plan Rates'!$AP41,0)</f>
        <v>0</v>
      </c>
      <c r="BK39" s="445"/>
      <c r="BL39" s="440" t="e">
        <f>'III Plan Rates'!$AA41*'V Consumer Factors'!$N$12*'II Rate Development &amp; Change'!$M$35</f>
        <v>#DIV/0!</v>
      </c>
      <c r="BM39" s="440" t="e">
        <f>'III Plan Rates'!$AA41*'V Consumer Factors'!$N$13*'II Rate Development &amp; Change'!$M$35</f>
        <v>#DIV/0!</v>
      </c>
      <c r="BN39" s="440" t="e">
        <f>'III Plan Rates'!$AA41*'V Consumer Factors'!$N$14*'II Rate Development &amp; Change'!$M$35</f>
        <v>#DIV/0!</v>
      </c>
      <c r="BO39" s="440" t="e">
        <f>'III Plan Rates'!$AA41*'V Consumer Factors'!$N$15*'II Rate Development &amp; Change'!$M$35</f>
        <v>#DIV/0!</v>
      </c>
      <c r="BP39" s="440" t="e">
        <f>'III Plan Rates'!$AA41*'V Consumer Factors'!$N$16*'II Rate Development &amp; Change'!$M$35</f>
        <v>#DIV/0!</v>
      </c>
      <c r="BQ39" s="440" t="e">
        <f>'III Plan Rates'!$AA41*'V Consumer Factors'!$N$17*'II Rate Development &amp; Change'!$M$35</f>
        <v>#DIV/0!</v>
      </c>
      <c r="BR39" s="440" t="e">
        <f>'III Plan Rates'!$AA41*'V Consumer Factors'!$N$18*'II Rate Development &amp; Change'!$M$35</f>
        <v>#DIV/0!</v>
      </c>
      <c r="BS39" s="440" t="e">
        <f>'III Plan Rates'!$AA41*'V Consumer Factors'!$N$19*'II Rate Development &amp; Change'!$M$35</f>
        <v>#DIV/0!</v>
      </c>
      <c r="BT39" s="440" t="e">
        <f>'III Plan Rates'!$AA41*'V Consumer Factors'!$N$20*'II Rate Development &amp; Change'!$M$35</f>
        <v>#DIV/0!</v>
      </c>
      <c r="BU39" s="440">
        <f>IF('III Plan Rates'!$AP41&gt;0,SUMPRODUCT(BL39:BT39,'III Plan Rates'!$AG41:$AO41)/'III Plan Rates'!$AP41,0)</f>
        <v>0</v>
      </c>
    </row>
    <row r="40" spans="1:73" x14ac:dyDescent="0.25">
      <c r="A40" s="8" t="s">
        <v>105</v>
      </c>
      <c r="B40" s="437">
        <f>'III Plan Rates'!B42</f>
        <v>0</v>
      </c>
      <c r="C40" s="435">
        <f>'III Plan Rates'!D42</f>
        <v>0</v>
      </c>
      <c r="D40" s="436">
        <f>'III Plan Rates'!E42</f>
        <v>0</v>
      </c>
      <c r="E40" s="437">
        <f>'III Plan Rates'!F42</f>
        <v>0</v>
      </c>
      <c r="F40" s="438">
        <f>'III Plan Rates'!G42</f>
        <v>0</v>
      </c>
      <c r="G40" s="438">
        <f>'III Plan Rates'!J42</f>
        <v>0</v>
      </c>
      <c r="H40" s="258"/>
      <c r="I40" s="269"/>
      <c r="J40" s="269"/>
      <c r="K40" s="269"/>
      <c r="L40" s="269"/>
      <c r="M40" s="269"/>
      <c r="N40" s="269"/>
      <c r="O40" s="269"/>
      <c r="P40" s="269"/>
      <c r="Q40" s="269"/>
      <c r="R40" s="440">
        <f>IF('III Plan Rates'!$AP42&gt;0,SUMPRODUCT(I40:Q40,'III Plan Rates'!$AG42:$AO42)/'III Plan Rates'!$AP42,0)</f>
        <v>0</v>
      </c>
      <c r="S40" s="444"/>
      <c r="T40" s="440" t="e">
        <f>'III Plan Rates'!$AA42*'V Consumer Factors'!$N$12*'II Rate Development &amp; Change'!$J$35</f>
        <v>#DIV/0!</v>
      </c>
      <c r="U40" s="440" t="e">
        <f>'III Plan Rates'!$AA42*'V Consumer Factors'!$N$13*'II Rate Development &amp; Change'!$J$35</f>
        <v>#DIV/0!</v>
      </c>
      <c r="V40" s="440" t="e">
        <f>'III Plan Rates'!$AA42*'V Consumer Factors'!$N$14*'II Rate Development &amp; Change'!$J$35</f>
        <v>#DIV/0!</v>
      </c>
      <c r="W40" s="440" t="e">
        <f>'III Plan Rates'!$AA42*'V Consumer Factors'!$N$15*'II Rate Development &amp; Change'!$J$35</f>
        <v>#DIV/0!</v>
      </c>
      <c r="X40" s="440" t="e">
        <f>'III Plan Rates'!$AA42*'V Consumer Factors'!$N$16*'II Rate Development &amp; Change'!$J$35</f>
        <v>#DIV/0!</v>
      </c>
      <c r="Y40" s="440" t="e">
        <f>'III Plan Rates'!$AA42*'V Consumer Factors'!$N$17*'II Rate Development &amp; Change'!$J$35</f>
        <v>#DIV/0!</v>
      </c>
      <c r="Z40" s="440" t="e">
        <f>'III Plan Rates'!$AA42*'V Consumer Factors'!$N$18*'II Rate Development &amp; Change'!$J$35</f>
        <v>#DIV/0!</v>
      </c>
      <c r="AA40" s="440" t="e">
        <f>'III Plan Rates'!$AA42*'V Consumer Factors'!$N$19*'II Rate Development &amp; Change'!$J$35</f>
        <v>#DIV/0!</v>
      </c>
      <c r="AB40" s="440" t="e">
        <f>'III Plan Rates'!$AA42*'V Consumer Factors'!$N$20*'II Rate Development &amp; Change'!$J$35</f>
        <v>#DIV/0!</v>
      </c>
      <c r="AC40" s="440">
        <f>IF('III Plan Rates'!$AP42&gt;0,SUMPRODUCT(T40:AB40,'III Plan Rates'!$AG42:$AO42)/'III Plan Rates'!$AP42,0)</f>
        <v>0</v>
      </c>
      <c r="AD40" s="441"/>
      <c r="AE40" s="442">
        <f t="shared" si="2"/>
        <v>0</v>
      </c>
      <c r="AF40" s="442">
        <f t="shared" si="3"/>
        <v>0</v>
      </c>
      <c r="AG40" s="442">
        <f t="shared" si="4"/>
        <v>0</v>
      </c>
      <c r="AH40" s="442">
        <f t="shared" si="5"/>
        <v>0</v>
      </c>
      <c r="AI40" s="442">
        <f t="shared" si="6"/>
        <v>0</v>
      </c>
      <c r="AJ40" s="442">
        <f t="shared" si="7"/>
        <v>0</v>
      </c>
      <c r="AK40" s="442">
        <f t="shared" si="8"/>
        <v>0</v>
      </c>
      <c r="AL40" s="442">
        <f t="shared" si="9"/>
        <v>0</v>
      </c>
      <c r="AM40" s="442">
        <f t="shared" si="10"/>
        <v>0</v>
      </c>
      <c r="AN40" s="442">
        <f t="shared" si="11"/>
        <v>0</v>
      </c>
      <c r="AO40" s="441"/>
      <c r="AP40" s="440" t="e">
        <f>'III Plan Rates'!$AA42*'V Consumer Factors'!$N$12*'II Rate Development &amp; Change'!$K$35</f>
        <v>#DIV/0!</v>
      </c>
      <c r="AQ40" s="440" t="e">
        <f>'III Plan Rates'!$AA42*'V Consumer Factors'!$N$13*'II Rate Development &amp; Change'!$K$35</f>
        <v>#DIV/0!</v>
      </c>
      <c r="AR40" s="440" t="e">
        <f>'III Plan Rates'!$AA42*'V Consumer Factors'!$N$14*'II Rate Development &amp; Change'!$K$35</f>
        <v>#DIV/0!</v>
      </c>
      <c r="AS40" s="440" t="e">
        <f>'III Plan Rates'!$AA42*'V Consumer Factors'!$N$15*'II Rate Development &amp; Change'!$K$35</f>
        <v>#DIV/0!</v>
      </c>
      <c r="AT40" s="440" t="e">
        <f>'III Plan Rates'!$AA42*'V Consumer Factors'!$N$16*'II Rate Development &amp; Change'!$K$35</f>
        <v>#DIV/0!</v>
      </c>
      <c r="AU40" s="440" t="e">
        <f>'III Plan Rates'!$AA42*'V Consumer Factors'!$N$17*'II Rate Development &amp; Change'!$K$35</f>
        <v>#DIV/0!</v>
      </c>
      <c r="AV40" s="440" t="e">
        <f>'III Plan Rates'!$AA42*'V Consumer Factors'!$N$18*'II Rate Development &amp; Change'!$K$35</f>
        <v>#DIV/0!</v>
      </c>
      <c r="AW40" s="440" t="e">
        <f>'III Plan Rates'!$AA42*'V Consumer Factors'!$N$19*'II Rate Development &amp; Change'!$K$35</f>
        <v>#DIV/0!</v>
      </c>
      <c r="AX40" s="440" t="e">
        <f>'III Plan Rates'!$AA42*'V Consumer Factors'!$N$20*'II Rate Development &amp; Change'!$K$35</f>
        <v>#DIV/0!</v>
      </c>
      <c r="AY40" s="440">
        <f>IF('III Plan Rates'!$AP42&gt;0,SUMPRODUCT(AP40:AX40,'III Plan Rates'!$AG42:$AO42)/'III Plan Rates'!$AP42,0)</f>
        <v>0</v>
      </c>
      <c r="AZ40" s="445"/>
      <c r="BA40" s="440" t="e">
        <f>'III Plan Rates'!$AA42*'V Consumer Factors'!$N$12*'II Rate Development &amp; Change'!$L$35</f>
        <v>#DIV/0!</v>
      </c>
      <c r="BB40" s="440" t="e">
        <f>'III Plan Rates'!$AA42*'V Consumer Factors'!$N$13*'II Rate Development &amp; Change'!$L$35</f>
        <v>#DIV/0!</v>
      </c>
      <c r="BC40" s="440" t="e">
        <f>'III Plan Rates'!$AA42*'V Consumer Factors'!$N$14*'II Rate Development &amp; Change'!$L$35</f>
        <v>#DIV/0!</v>
      </c>
      <c r="BD40" s="440" t="e">
        <f>'III Plan Rates'!$AA42*'V Consumer Factors'!$N$15*'II Rate Development &amp; Change'!$L$35</f>
        <v>#DIV/0!</v>
      </c>
      <c r="BE40" s="440" t="e">
        <f>'III Plan Rates'!$AA42*'V Consumer Factors'!$N$16*'II Rate Development &amp; Change'!$L$35</f>
        <v>#DIV/0!</v>
      </c>
      <c r="BF40" s="440" t="e">
        <f>'III Plan Rates'!$AA42*'V Consumer Factors'!$N$17*'II Rate Development &amp; Change'!$L$35</f>
        <v>#DIV/0!</v>
      </c>
      <c r="BG40" s="440" t="e">
        <f>'III Plan Rates'!$AA42*'V Consumer Factors'!$N$18*'II Rate Development &amp; Change'!$L$35</f>
        <v>#DIV/0!</v>
      </c>
      <c r="BH40" s="440" t="e">
        <f>'III Plan Rates'!$AA42*'V Consumer Factors'!$N$19*'II Rate Development &amp; Change'!$L$35</f>
        <v>#DIV/0!</v>
      </c>
      <c r="BI40" s="440" t="e">
        <f>'III Plan Rates'!$AA42*'V Consumer Factors'!$N$20*'II Rate Development &amp; Change'!$L$35</f>
        <v>#DIV/0!</v>
      </c>
      <c r="BJ40" s="440">
        <f>IF('III Plan Rates'!$AP42&gt;0,SUMPRODUCT(BA40:BI40,'III Plan Rates'!$AG42:$AO42)/'III Plan Rates'!$AP42,0)</f>
        <v>0</v>
      </c>
      <c r="BK40" s="445"/>
      <c r="BL40" s="440" t="e">
        <f>'III Plan Rates'!$AA42*'V Consumer Factors'!$N$12*'II Rate Development &amp; Change'!$M$35</f>
        <v>#DIV/0!</v>
      </c>
      <c r="BM40" s="440" t="e">
        <f>'III Plan Rates'!$AA42*'V Consumer Factors'!$N$13*'II Rate Development &amp; Change'!$M$35</f>
        <v>#DIV/0!</v>
      </c>
      <c r="BN40" s="440" t="e">
        <f>'III Plan Rates'!$AA42*'V Consumer Factors'!$N$14*'II Rate Development &amp; Change'!$M$35</f>
        <v>#DIV/0!</v>
      </c>
      <c r="BO40" s="440" t="e">
        <f>'III Plan Rates'!$AA42*'V Consumer Factors'!$N$15*'II Rate Development &amp; Change'!$M$35</f>
        <v>#DIV/0!</v>
      </c>
      <c r="BP40" s="440" t="e">
        <f>'III Plan Rates'!$AA42*'V Consumer Factors'!$N$16*'II Rate Development &amp; Change'!$M$35</f>
        <v>#DIV/0!</v>
      </c>
      <c r="BQ40" s="440" t="e">
        <f>'III Plan Rates'!$AA42*'V Consumer Factors'!$N$17*'II Rate Development &amp; Change'!$M$35</f>
        <v>#DIV/0!</v>
      </c>
      <c r="BR40" s="440" t="e">
        <f>'III Plan Rates'!$AA42*'V Consumer Factors'!$N$18*'II Rate Development &amp; Change'!$M$35</f>
        <v>#DIV/0!</v>
      </c>
      <c r="BS40" s="440" t="e">
        <f>'III Plan Rates'!$AA42*'V Consumer Factors'!$N$19*'II Rate Development &amp; Change'!$M$35</f>
        <v>#DIV/0!</v>
      </c>
      <c r="BT40" s="440" t="e">
        <f>'III Plan Rates'!$AA42*'V Consumer Factors'!$N$20*'II Rate Development &amp; Change'!$M$35</f>
        <v>#DIV/0!</v>
      </c>
      <c r="BU40" s="440">
        <f>IF('III Plan Rates'!$AP42&gt;0,SUMPRODUCT(BL40:BT40,'III Plan Rates'!$AG42:$AO42)/'III Plan Rates'!$AP42,0)</f>
        <v>0</v>
      </c>
    </row>
    <row r="41" spans="1:73" x14ac:dyDescent="0.25">
      <c r="A41" s="8" t="s">
        <v>106</v>
      </c>
      <c r="B41" s="437">
        <f>'III Plan Rates'!B43</f>
        <v>0</v>
      </c>
      <c r="C41" s="435">
        <f>'III Plan Rates'!D43</f>
        <v>0</v>
      </c>
      <c r="D41" s="436">
        <f>'III Plan Rates'!E43</f>
        <v>0</v>
      </c>
      <c r="E41" s="437">
        <f>'III Plan Rates'!F43</f>
        <v>0</v>
      </c>
      <c r="F41" s="438">
        <f>'III Plan Rates'!G43</f>
        <v>0</v>
      </c>
      <c r="G41" s="438">
        <f>'III Plan Rates'!J43</f>
        <v>0</v>
      </c>
      <c r="H41" s="258"/>
      <c r="I41" s="269"/>
      <c r="J41" s="269"/>
      <c r="K41" s="269"/>
      <c r="L41" s="269"/>
      <c r="M41" s="269"/>
      <c r="N41" s="269"/>
      <c r="O41" s="269"/>
      <c r="P41" s="269"/>
      <c r="Q41" s="269"/>
      <c r="R41" s="440">
        <f>IF('III Plan Rates'!$AP43&gt;0,SUMPRODUCT(I41:Q41,'III Plan Rates'!$AG43:$AO43)/'III Plan Rates'!$AP43,0)</f>
        <v>0</v>
      </c>
      <c r="S41" s="444"/>
      <c r="T41" s="440" t="e">
        <f>'III Plan Rates'!$AA43*'V Consumer Factors'!$N$12*'II Rate Development &amp; Change'!$J$35</f>
        <v>#DIV/0!</v>
      </c>
      <c r="U41" s="440" t="e">
        <f>'III Plan Rates'!$AA43*'V Consumer Factors'!$N$13*'II Rate Development &amp; Change'!$J$35</f>
        <v>#DIV/0!</v>
      </c>
      <c r="V41" s="440" t="e">
        <f>'III Plan Rates'!$AA43*'V Consumer Factors'!$N$14*'II Rate Development &amp; Change'!$J$35</f>
        <v>#DIV/0!</v>
      </c>
      <c r="W41" s="440" t="e">
        <f>'III Plan Rates'!$AA43*'V Consumer Factors'!$N$15*'II Rate Development &amp; Change'!$J$35</f>
        <v>#DIV/0!</v>
      </c>
      <c r="X41" s="440" t="e">
        <f>'III Plan Rates'!$AA43*'V Consumer Factors'!$N$16*'II Rate Development &amp; Change'!$J$35</f>
        <v>#DIV/0!</v>
      </c>
      <c r="Y41" s="440" t="e">
        <f>'III Plan Rates'!$AA43*'V Consumer Factors'!$N$17*'II Rate Development &amp; Change'!$J$35</f>
        <v>#DIV/0!</v>
      </c>
      <c r="Z41" s="440" t="e">
        <f>'III Plan Rates'!$AA43*'V Consumer Factors'!$N$18*'II Rate Development &amp; Change'!$J$35</f>
        <v>#DIV/0!</v>
      </c>
      <c r="AA41" s="440" t="e">
        <f>'III Plan Rates'!$AA43*'V Consumer Factors'!$N$19*'II Rate Development &amp; Change'!$J$35</f>
        <v>#DIV/0!</v>
      </c>
      <c r="AB41" s="440" t="e">
        <f>'III Plan Rates'!$AA43*'V Consumer Factors'!$N$20*'II Rate Development &amp; Change'!$J$35</f>
        <v>#DIV/0!</v>
      </c>
      <c r="AC41" s="440">
        <f>IF('III Plan Rates'!$AP43&gt;0,SUMPRODUCT(T41:AB41,'III Plan Rates'!$AG43:$AO43)/'III Plan Rates'!$AP43,0)</f>
        <v>0</v>
      </c>
      <c r="AD41" s="441"/>
      <c r="AE41" s="442">
        <f t="shared" si="2"/>
        <v>0</v>
      </c>
      <c r="AF41" s="442">
        <f t="shared" si="3"/>
        <v>0</v>
      </c>
      <c r="AG41" s="442">
        <f t="shared" si="4"/>
        <v>0</v>
      </c>
      <c r="AH41" s="442">
        <f t="shared" si="5"/>
        <v>0</v>
      </c>
      <c r="AI41" s="442">
        <f t="shared" si="6"/>
        <v>0</v>
      </c>
      <c r="AJ41" s="442">
        <f t="shared" si="7"/>
        <v>0</v>
      </c>
      <c r="AK41" s="442">
        <f t="shared" si="8"/>
        <v>0</v>
      </c>
      <c r="AL41" s="442">
        <f t="shared" si="9"/>
        <v>0</v>
      </c>
      <c r="AM41" s="442">
        <f t="shared" si="10"/>
        <v>0</v>
      </c>
      <c r="AN41" s="442">
        <f t="shared" si="11"/>
        <v>0</v>
      </c>
      <c r="AO41" s="441"/>
      <c r="AP41" s="440" t="e">
        <f>'III Plan Rates'!$AA43*'V Consumer Factors'!$N$12*'II Rate Development &amp; Change'!$K$35</f>
        <v>#DIV/0!</v>
      </c>
      <c r="AQ41" s="440" t="e">
        <f>'III Plan Rates'!$AA43*'V Consumer Factors'!$N$13*'II Rate Development &amp; Change'!$K$35</f>
        <v>#DIV/0!</v>
      </c>
      <c r="AR41" s="440" t="e">
        <f>'III Plan Rates'!$AA43*'V Consumer Factors'!$N$14*'II Rate Development &amp; Change'!$K$35</f>
        <v>#DIV/0!</v>
      </c>
      <c r="AS41" s="440" t="e">
        <f>'III Plan Rates'!$AA43*'V Consumer Factors'!$N$15*'II Rate Development &amp; Change'!$K$35</f>
        <v>#DIV/0!</v>
      </c>
      <c r="AT41" s="440" t="e">
        <f>'III Plan Rates'!$AA43*'V Consumer Factors'!$N$16*'II Rate Development &amp; Change'!$K$35</f>
        <v>#DIV/0!</v>
      </c>
      <c r="AU41" s="440" t="e">
        <f>'III Plan Rates'!$AA43*'V Consumer Factors'!$N$17*'II Rate Development &amp; Change'!$K$35</f>
        <v>#DIV/0!</v>
      </c>
      <c r="AV41" s="440" t="e">
        <f>'III Plan Rates'!$AA43*'V Consumer Factors'!$N$18*'II Rate Development &amp; Change'!$K$35</f>
        <v>#DIV/0!</v>
      </c>
      <c r="AW41" s="440" t="e">
        <f>'III Plan Rates'!$AA43*'V Consumer Factors'!$N$19*'II Rate Development &amp; Change'!$K$35</f>
        <v>#DIV/0!</v>
      </c>
      <c r="AX41" s="440" t="e">
        <f>'III Plan Rates'!$AA43*'V Consumer Factors'!$N$20*'II Rate Development &amp; Change'!$K$35</f>
        <v>#DIV/0!</v>
      </c>
      <c r="AY41" s="440">
        <f>IF('III Plan Rates'!$AP43&gt;0,SUMPRODUCT(AP41:AX41,'III Plan Rates'!$AG43:$AO43)/'III Plan Rates'!$AP43,0)</f>
        <v>0</v>
      </c>
      <c r="AZ41" s="445"/>
      <c r="BA41" s="440" t="e">
        <f>'III Plan Rates'!$AA43*'V Consumer Factors'!$N$12*'II Rate Development &amp; Change'!$L$35</f>
        <v>#DIV/0!</v>
      </c>
      <c r="BB41" s="440" t="e">
        <f>'III Plan Rates'!$AA43*'V Consumer Factors'!$N$13*'II Rate Development &amp; Change'!$L$35</f>
        <v>#DIV/0!</v>
      </c>
      <c r="BC41" s="440" t="e">
        <f>'III Plan Rates'!$AA43*'V Consumer Factors'!$N$14*'II Rate Development &amp; Change'!$L$35</f>
        <v>#DIV/0!</v>
      </c>
      <c r="BD41" s="440" t="e">
        <f>'III Plan Rates'!$AA43*'V Consumer Factors'!$N$15*'II Rate Development &amp; Change'!$L$35</f>
        <v>#DIV/0!</v>
      </c>
      <c r="BE41" s="440" t="e">
        <f>'III Plan Rates'!$AA43*'V Consumer Factors'!$N$16*'II Rate Development &amp; Change'!$L$35</f>
        <v>#DIV/0!</v>
      </c>
      <c r="BF41" s="440" t="e">
        <f>'III Plan Rates'!$AA43*'V Consumer Factors'!$N$17*'II Rate Development &amp; Change'!$L$35</f>
        <v>#DIV/0!</v>
      </c>
      <c r="BG41" s="440" t="e">
        <f>'III Plan Rates'!$AA43*'V Consumer Factors'!$N$18*'II Rate Development &amp; Change'!$L$35</f>
        <v>#DIV/0!</v>
      </c>
      <c r="BH41" s="440" t="e">
        <f>'III Plan Rates'!$AA43*'V Consumer Factors'!$N$19*'II Rate Development &amp; Change'!$L$35</f>
        <v>#DIV/0!</v>
      </c>
      <c r="BI41" s="440" t="e">
        <f>'III Plan Rates'!$AA43*'V Consumer Factors'!$N$20*'II Rate Development &amp; Change'!$L$35</f>
        <v>#DIV/0!</v>
      </c>
      <c r="BJ41" s="440">
        <f>IF('III Plan Rates'!$AP43&gt;0,SUMPRODUCT(BA41:BI41,'III Plan Rates'!$AG43:$AO43)/'III Plan Rates'!$AP43,0)</f>
        <v>0</v>
      </c>
      <c r="BK41" s="445"/>
      <c r="BL41" s="440" t="e">
        <f>'III Plan Rates'!$AA43*'V Consumer Factors'!$N$12*'II Rate Development &amp; Change'!$M$35</f>
        <v>#DIV/0!</v>
      </c>
      <c r="BM41" s="440" t="e">
        <f>'III Plan Rates'!$AA43*'V Consumer Factors'!$N$13*'II Rate Development &amp; Change'!$M$35</f>
        <v>#DIV/0!</v>
      </c>
      <c r="BN41" s="440" t="e">
        <f>'III Plan Rates'!$AA43*'V Consumer Factors'!$N$14*'II Rate Development &amp; Change'!$M$35</f>
        <v>#DIV/0!</v>
      </c>
      <c r="BO41" s="440" t="e">
        <f>'III Plan Rates'!$AA43*'V Consumer Factors'!$N$15*'II Rate Development &amp; Change'!$M$35</f>
        <v>#DIV/0!</v>
      </c>
      <c r="BP41" s="440" t="e">
        <f>'III Plan Rates'!$AA43*'V Consumer Factors'!$N$16*'II Rate Development &amp; Change'!$M$35</f>
        <v>#DIV/0!</v>
      </c>
      <c r="BQ41" s="440" t="e">
        <f>'III Plan Rates'!$AA43*'V Consumer Factors'!$N$17*'II Rate Development &amp; Change'!$M$35</f>
        <v>#DIV/0!</v>
      </c>
      <c r="BR41" s="440" t="e">
        <f>'III Plan Rates'!$AA43*'V Consumer Factors'!$N$18*'II Rate Development &amp; Change'!$M$35</f>
        <v>#DIV/0!</v>
      </c>
      <c r="BS41" s="440" t="e">
        <f>'III Plan Rates'!$AA43*'V Consumer Factors'!$N$19*'II Rate Development &amp; Change'!$M$35</f>
        <v>#DIV/0!</v>
      </c>
      <c r="BT41" s="440" t="e">
        <f>'III Plan Rates'!$AA43*'V Consumer Factors'!$N$20*'II Rate Development &amp; Change'!$M$35</f>
        <v>#DIV/0!</v>
      </c>
      <c r="BU41" s="440">
        <f>IF('III Plan Rates'!$AP43&gt;0,SUMPRODUCT(BL41:BT41,'III Plan Rates'!$AG43:$AO43)/'III Plan Rates'!$AP43,0)</f>
        <v>0</v>
      </c>
    </row>
    <row r="42" spans="1:73" x14ac:dyDescent="0.25">
      <c r="A42" s="8" t="s">
        <v>107</v>
      </c>
      <c r="B42" s="437">
        <f>'III Plan Rates'!B44</f>
        <v>0</v>
      </c>
      <c r="C42" s="435">
        <f>'III Plan Rates'!D44</f>
        <v>0</v>
      </c>
      <c r="D42" s="436">
        <f>'III Plan Rates'!E44</f>
        <v>0</v>
      </c>
      <c r="E42" s="437">
        <f>'III Plan Rates'!F44</f>
        <v>0</v>
      </c>
      <c r="F42" s="438">
        <f>'III Plan Rates'!G44</f>
        <v>0</v>
      </c>
      <c r="G42" s="438">
        <f>'III Plan Rates'!J44</f>
        <v>0</v>
      </c>
      <c r="H42" s="258"/>
      <c r="I42" s="269"/>
      <c r="J42" s="269"/>
      <c r="K42" s="269"/>
      <c r="L42" s="269"/>
      <c r="M42" s="269"/>
      <c r="N42" s="269"/>
      <c r="O42" s="269"/>
      <c r="P42" s="269"/>
      <c r="Q42" s="269"/>
      <c r="R42" s="440">
        <f>IF('III Plan Rates'!$AP44&gt;0,SUMPRODUCT(I42:Q42,'III Plan Rates'!$AG44:$AO44)/'III Plan Rates'!$AP44,0)</f>
        <v>0</v>
      </c>
      <c r="S42" s="444"/>
      <c r="T42" s="440" t="e">
        <f>'III Plan Rates'!$AA44*'V Consumer Factors'!$N$12*'II Rate Development &amp; Change'!$J$35</f>
        <v>#DIV/0!</v>
      </c>
      <c r="U42" s="440" t="e">
        <f>'III Plan Rates'!$AA44*'V Consumer Factors'!$N$13*'II Rate Development &amp; Change'!$J$35</f>
        <v>#DIV/0!</v>
      </c>
      <c r="V42" s="440" t="e">
        <f>'III Plan Rates'!$AA44*'V Consumer Factors'!$N$14*'II Rate Development &amp; Change'!$J$35</f>
        <v>#DIV/0!</v>
      </c>
      <c r="W42" s="440" t="e">
        <f>'III Plan Rates'!$AA44*'V Consumer Factors'!$N$15*'II Rate Development &amp; Change'!$J$35</f>
        <v>#DIV/0!</v>
      </c>
      <c r="X42" s="440" t="e">
        <f>'III Plan Rates'!$AA44*'V Consumer Factors'!$N$16*'II Rate Development &amp; Change'!$J$35</f>
        <v>#DIV/0!</v>
      </c>
      <c r="Y42" s="440" t="e">
        <f>'III Plan Rates'!$AA44*'V Consumer Factors'!$N$17*'II Rate Development &amp; Change'!$J$35</f>
        <v>#DIV/0!</v>
      </c>
      <c r="Z42" s="440" t="e">
        <f>'III Plan Rates'!$AA44*'V Consumer Factors'!$N$18*'II Rate Development &amp; Change'!$J$35</f>
        <v>#DIV/0!</v>
      </c>
      <c r="AA42" s="440" t="e">
        <f>'III Plan Rates'!$AA44*'V Consumer Factors'!$N$19*'II Rate Development &amp; Change'!$J$35</f>
        <v>#DIV/0!</v>
      </c>
      <c r="AB42" s="440" t="e">
        <f>'III Plan Rates'!$AA44*'V Consumer Factors'!$N$20*'II Rate Development &amp; Change'!$J$35</f>
        <v>#DIV/0!</v>
      </c>
      <c r="AC42" s="440">
        <f>IF('III Plan Rates'!$AP44&gt;0,SUMPRODUCT(T42:AB42,'III Plan Rates'!$AG44:$AO44)/'III Plan Rates'!$AP44,0)</f>
        <v>0</v>
      </c>
      <c r="AD42" s="441"/>
      <c r="AE42" s="442">
        <f t="shared" si="2"/>
        <v>0</v>
      </c>
      <c r="AF42" s="442">
        <f t="shared" si="3"/>
        <v>0</v>
      </c>
      <c r="AG42" s="442">
        <f t="shared" si="4"/>
        <v>0</v>
      </c>
      <c r="AH42" s="442">
        <f t="shared" si="5"/>
        <v>0</v>
      </c>
      <c r="AI42" s="442">
        <f t="shared" si="6"/>
        <v>0</v>
      </c>
      <c r="AJ42" s="442">
        <f t="shared" si="7"/>
        <v>0</v>
      </c>
      <c r="AK42" s="442">
        <f t="shared" si="8"/>
        <v>0</v>
      </c>
      <c r="AL42" s="442">
        <f t="shared" si="9"/>
        <v>0</v>
      </c>
      <c r="AM42" s="442">
        <f t="shared" si="10"/>
        <v>0</v>
      </c>
      <c r="AN42" s="442">
        <f t="shared" si="11"/>
        <v>0</v>
      </c>
      <c r="AO42" s="441"/>
      <c r="AP42" s="440" t="e">
        <f>'III Plan Rates'!$AA44*'V Consumer Factors'!$N$12*'II Rate Development &amp; Change'!$K$35</f>
        <v>#DIV/0!</v>
      </c>
      <c r="AQ42" s="440" t="e">
        <f>'III Plan Rates'!$AA44*'V Consumer Factors'!$N$13*'II Rate Development &amp; Change'!$K$35</f>
        <v>#DIV/0!</v>
      </c>
      <c r="AR42" s="440" t="e">
        <f>'III Plan Rates'!$AA44*'V Consumer Factors'!$N$14*'II Rate Development &amp; Change'!$K$35</f>
        <v>#DIV/0!</v>
      </c>
      <c r="AS42" s="440" t="e">
        <f>'III Plan Rates'!$AA44*'V Consumer Factors'!$N$15*'II Rate Development &amp; Change'!$K$35</f>
        <v>#DIV/0!</v>
      </c>
      <c r="AT42" s="440" t="e">
        <f>'III Plan Rates'!$AA44*'V Consumer Factors'!$N$16*'II Rate Development &amp; Change'!$K$35</f>
        <v>#DIV/0!</v>
      </c>
      <c r="AU42" s="440" t="e">
        <f>'III Plan Rates'!$AA44*'V Consumer Factors'!$N$17*'II Rate Development &amp; Change'!$K$35</f>
        <v>#DIV/0!</v>
      </c>
      <c r="AV42" s="440" t="e">
        <f>'III Plan Rates'!$AA44*'V Consumer Factors'!$N$18*'II Rate Development &amp; Change'!$K$35</f>
        <v>#DIV/0!</v>
      </c>
      <c r="AW42" s="440" t="e">
        <f>'III Plan Rates'!$AA44*'V Consumer Factors'!$N$19*'II Rate Development &amp; Change'!$K$35</f>
        <v>#DIV/0!</v>
      </c>
      <c r="AX42" s="440" t="e">
        <f>'III Plan Rates'!$AA44*'V Consumer Factors'!$N$20*'II Rate Development &amp; Change'!$K$35</f>
        <v>#DIV/0!</v>
      </c>
      <c r="AY42" s="440">
        <f>IF('III Plan Rates'!$AP44&gt;0,SUMPRODUCT(AP42:AX42,'III Plan Rates'!$AG44:$AO44)/'III Plan Rates'!$AP44,0)</f>
        <v>0</v>
      </c>
      <c r="AZ42" s="445"/>
      <c r="BA42" s="440" t="e">
        <f>'III Plan Rates'!$AA44*'V Consumer Factors'!$N$12*'II Rate Development &amp; Change'!$L$35</f>
        <v>#DIV/0!</v>
      </c>
      <c r="BB42" s="440" t="e">
        <f>'III Plan Rates'!$AA44*'V Consumer Factors'!$N$13*'II Rate Development &amp; Change'!$L$35</f>
        <v>#DIV/0!</v>
      </c>
      <c r="BC42" s="440" t="e">
        <f>'III Plan Rates'!$AA44*'V Consumer Factors'!$N$14*'II Rate Development &amp; Change'!$L$35</f>
        <v>#DIV/0!</v>
      </c>
      <c r="BD42" s="440" t="e">
        <f>'III Plan Rates'!$AA44*'V Consumer Factors'!$N$15*'II Rate Development &amp; Change'!$L$35</f>
        <v>#DIV/0!</v>
      </c>
      <c r="BE42" s="440" t="e">
        <f>'III Plan Rates'!$AA44*'V Consumer Factors'!$N$16*'II Rate Development &amp; Change'!$L$35</f>
        <v>#DIV/0!</v>
      </c>
      <c r="BF42" s="440" t="e">
        <f>'III Plan Rates'!$AA44*'V Consumer Factors'!$N$17*'II Rate Development &amp; Change'!$L$35</f>
        <v>#DIV/0!</v>
      </c>
      <c r="BG42" s="440" t="e">
        <f>'III Plan Rates'!$AA44*'V Consumer Factors'!$N$18*'II Rate Development &amp; Change'!$L$35</f>
        <v>#DIV/0!</v>
      </c>
      <c r="BH42" s="440" t="e">
        <f>'III Plan Rates'!$AA44*'V Consumer Factors'!$N$19*'II Rate Development &amp; Change'!$L$35</f>
        <v>#DIV/0!</v>
      </c>
      <c r="BI42" s="440" t="e">
        <f>'III Plan Rates'!$AA44*'V Consumer Factors'!$N$20*'II Rate Development &amp; Change'!$L$35</f>
        <v>#DIV/0!</v>
      </c>
      <c r="BJ42" s="440">
        <f>IF('III Plan Rates'!$AP44&gt;0,SUMPRODUCT(BA42:BI42,'III Plan Rates'!$AG44:$AO44)/'III Plan Rates'!$AP44,0)</f>
        <v>0</v>
      </c>
      <c r="BK42" s="445"/>
      <c r="BL42" s="440" t="e">
        <f>'III Plan Rates'!$AA44*'V Consumer Factors'!$N$12*'II Rate Development &amp; Change'!$M$35</f>
        <v>#DIV/0!</v>
      </c>
      <c r="BM42" s="440" t="e">
        <f>'III Plan Rates'!$AA44*'V Consumer Factors'!$N$13*'II Rate Development &amp; Change'!$M$35</f>
        <v>#DIV/0!</v>
      </c>
      <c r="BN42" s="440" t="e">
        <f>'III Plan Rates'!$AA44*'V Consumer Factors'!$N$14*'II Rate Development &amp; Change'!$M$35</f>
        <v>#DIV/0!</v>
      </c>
      <c r="BO42" s="440" t="e">
        <f>'III Plan Rates'!$AA44*'V Consumer Factors'!$N$15*'II Rate Development &amp; Change'!$M$35</f>
        <v>#DIV/0!</v>
      </c>
      <c r="BP42" s="440" t="e">
        <f>'III Plan Rates'!$AA44*'V Consumer Factors'!$N$16*'II Rate Development &amp; Change'!$M$35</f>
        <v>#DIV/0!</v>
      </c>
      <c r="BQ42" s="440" t="e">
        <f>'III Plan Rates'!$AA44*'V Consumer Factors'!$N$17*'II Rate Development &amp; Change'!$M$35</f>
        <v>#DIV/0!</v>
      </c>
      <c r="BR42" s="440" t="e">
        <f>'III Plan Rates'!$AA44*'V Consumer Factors'!$N$18*'II Rate Development &amp; Change'!$M$35</f>
        <v>#DIV/0!</v>
      </c>
      <c r="BS42" s="440" t="e">
        <f>'III Plan Rates'!$AA44*'V Consumer Factors'!$N$19*'II Rate Development &amp; Change'!$M$35</f>
        <v>#DIV/0!</v>
      </c>
      <c r="BT42" s="440" t="e">
        <f>'III Plan Rates'!$AA44*'V Consumer Factors'!$N$20*'II Rate Development &amp; Change'!$M$35</f>
        <v>#DIV/0!</v>
      </c>
      <c r="BU42" s="440">
        <f>IF('III Plan Rates'!$AP44&gt;0,SUMPRODUCT(BL42:BT42,'III Plan Rates'!$AG44:$AO44)/'III Plan Rates'!$AP44,0)</f>
        <v>0</v>
      </c>
    </row>
    <row r="43" spans="1:73" x14ac:dyDescent="0.25">
      <c r="A43" s="8" t="s">
        <v>108</v>
      </c>
      <c r="B43" s="437">
        <f>'III Plan Rates'!B45</f>
        <v>0</v>
      </c>
      <c r="C43" s="435">
        <f>'III Plan Rates'!D45</f>
        <v>0</v>
      </c>
      <c r="D43" s="436">
        <f>'III Plan Rates'!E45</f>
        <v>0</v>
      </c>
      <c r="E43" s="437">
        <f>'III Plan Rates'!F45</f>
        <v>0</v>
      </c>
      <c r="F43" s="438">
        <f>'III Plan Rates'!G45</f>
        <v>0</v>
      </c>
      <c r="G43" s="438">
        <f>'III Plan Rates'!J45</f>
        <v>0</v>
      </c>
      <c r="H43" s="258"/>
      <c r="I43" s="269"/>
      <c r="J43" s="269"/>
      <c r="K43" s="269"/>
      <c r="L43" s="269"/>
      <c r="M43" s="269"/>
      <c r="N43" s="269"/>
      <c r="O43" s="269"/>
      <c r="P43" s="269"/>
      <c r="Q43" s="269"/>
      <c r="R43" s="440">
        <f>IF('III Plan Rates'!$AP45&gt;0,SUMPRODUCT(I43:Q43,'III Plan Rates'!$AG45:$AO45)/'III Plan Rates'!$AP45,0)</f>
        <v>0</v>
      </c>
      <c r="S43" s="444"/>
      <c r="T43" s="440" t="e">
        <f>'III Plan Rates'!$AA45*'V Consumer Factors'!$N$12*'II Rate Development &amp; Change'!$J$35</f>
        <v>#DIV/0!</v>
      </c>
      <c r="U43" s="440" t="e">
        <f>'III Plan Rates'!$AA45*'V Consumer Factors'!$N$13*'II Rate Development &amp; Change'!$J$35</f>
        <v>#DIV/0!</v>
      </c>
      <c r="V43" s="440" t="e">
        <f>'III Plan Rates'!$AA45*'V Consumer Factors'!$N$14*'II Rate Development &amp; Change'!$J$35</f>
        <v>#DIV/0!</v>
      </c>
      <c r="W43" s="440" t="e">
        <f>'III Plan Rates'!$AA45*'V Consumer Factors'!$N$15*'II Rate Development &amp; Change'!$J$35</f>
        <v>#DIV/0!</v>
      </c>
      <c r="X43" s="440" t="e">
        <f>'III Plan Rates'!$AA45*'V Consumer Factors'!$N$16*'II Rate Development &amp; Change'!$J$35</f>
        <v>#DIV/0!</v>
      </c>
      <c r="Y43" s="440" t="e">
        <f>'III Plan Rates'!$AA45*'V Consumer Factors'!$N$17*'II Rate Development &amp; Change'!$J$35</f>
        <v>#DIV/0!</v>
      </c>
      <c r="Z43" s="440" t="e">
        <f>'III Plan Rates'!$AA45*'V Consumer Factors'!$N$18*'II Rate Development &amp; Change'!$J$35</f>
        <v>#DIV/0!</v>
      </c>
      <c r="AA43" s="440" t="e">
        <f>'III Plan Rates'!$AA45*'V Consumer Factors'!$N$19*'II Rate Development &amp; Change'!$J$35</f>
        <v>#DIV/0!</v>
      </c>
      <c r="AB43" s="440" t="e">
        <f>'III Plan Rates'!$AA45*'V Consumer Factors'!$N$20*'II Rate Development &amp; Change'!$J$35</f>
        <v>#DIV/0!</v>
      </c>
      <c r="AC43" s="440">
        <f>IF('III Plan Rates'!$AP45&gt;0,SUMPRODUCT(T43:AB43,'III Plan Rates'!$AG45:$AO45)/'III Plan Rates'!$AP45,0)</f>
        <v>0</v>
      </c>
      <c r="AD43" s="441"/>
      <c r="AE43" s="442">
        <f t="shared" si="2"/>
        <v>0</v>
      </c>
      <c r="AF43" s="442">
        <f t="shared" si="3"/>
        <v>0</v>
      </c>
      <c r="AG43" s="442">
        <f t="shared" si="4"/>
        <v>0</v>
      </c>
      <c r="AH43" s="442">
        <f t="shared" si="5"/>
        <v>0</v>
      </c>
      <c r="AI43" s="442">
        <f t="shared" si="6"/>
        <v>0</v>
      </c>
      <c r="AJ43" s="442">
        <f t="shared" si="7"/>
        <v>0</v>
      </c>
      <c r="AK43" s="442">
        <f t="shared" si="8"/>
        <v>0</v>
      </c>
      <c r="AL43" s="442">
        <f t="shared" si="9"/>
        <v>0</v>
      </c>
      <c r="AM43" s="442">
        <f t="shared" si="10"/>
        <v>0</v>
      </c>
      <c r="AN43" s="442">
        <f t="shared" si="11"/>
        <v>0</v>
      </c>
      <c r="AO43" s="441"/>
      <c r="AP43" s="440" t="e">
        <f>'III Plan Rates'!$AA45*'V Consumer Factors'!$N$12*'II Rate Development &amp; Change'!$K$35</f>
        <v>#DIV/0!</v>
      </c>
      <c r="AQ43" s="440" t="e">
        <f>'III Plan Rates'!$AA45*'V Consumer Factors'!$N$13*'II Rate Development &amp; Change'!$K$35</f>
        <v>#DIV/0!</v>
      </c>
      <c r="AR43" s="440" t="e">
        <f>'III Plan Rates'!$AA45*'V Consumer Factors'!$N$14*'II Rate Development &amp; Change'!$K$35</f>
        <v>#DIV/0!</v>
      </c>
      <c r="AS43" s="440" t="e">
        <f>'III Plan Rates'!$AA45*'V Consumer Factors'!$N$15*'II Rate Development &amp; Change'!$K$35</f>
        <v>#DIV/0!</v>
      </c>
      <c r="AT43" s="440" t="e">
        <f>'III Plan Rates'!$AA45*'V Consumer Factors'!$N$16*'II Rate Development &amp; Change'!$K$35</f>
        <v>#DIV/0!</v>
      </c>
      <c r="AU43" s="440" t="e">
        <f>'III Plan Rates'!$AA45*'V Consumer Factors'!$N$17*'II Rate Development &amp; Change'!$K$35</f>
        <v>#DIV/0!</v>
      </c>
      <c r="AV43" s="440" t="e">
        <f>'III Plan Rates'!$AA45*'V Consumer Factors'!$N$18*'II Rate Development &amp; Change'!$K$35</f>
        <v>#DIV/0!</v>
      </c>
      <c r="AW43" s="440" t="e">
        <f>'III Plan Rates'!$AA45*'V Consumer Factors'!$N$19*'II Rate Development &amp; Change'!$K$35</f>
        <v>#DIV/0!</v>
      </c>
      <c r="AX43" s="440" t="e">
        <f>'III Plan Rates'!$AA45*'V Consumer Factors'!$N$20*'II Rate Development &amp; Change'!$K$35</f>
        <v>#DIV/0!</v>
      </c>
      <c r="AY43" s="440">
        <f>IF('III Plan Rates'!$AP45&gt;0,SUMPRODUCT(AP43:AX43,'III Plan Rates'!$AG45:$AO45)/'III Plan Rates'!$AP45,0)</f>
        <v>0</v>
      </c>
      <c r="AZ43" s="445"/>
      <c r="BA43" s="440" t="e">
        <f>'III Plan Rates'!$AA45*'V Consumer Factors'!$N$12*'II Rate Development &amp; Change'!$L$35</f>
        <v>#DIV/0!</v>
      </c>
      <c r="BB43" s="440" t="e">
        <f>'III Plan Rates'!$AA45*'V Consumer Factors'!$N$13*'II Rate Development &amp; Change'!$L$35</f>
        <v>#DIV/0!</v>
      </c>
      <c r="BC43" s="440" t="e">
        <f>'III Plan Rates'!$AA45*'V Consumer Factors'!$N$14*'II Rate Development &amp; Change'!$L$35</f>
        <v>#DIV/0!</v>
      </c>
      <c r="BD43" s="440" t="e">
        <f>'III Plan Rates'!$AA45*'V Consumer Factors'!$N$15*'II Rate Development &amp; Change'!$L$35</f>
        <v>#DIV/0!</v>
      </c>
      <c r="BE43" s="440" t="e">
        <f>'III Plan Rates'!$AA45*'V Consumer Factors'!$N$16*'II Rate Development &amp; Change'!$L$35</f>
        <v>#DIV/0!</v>
      </c>
      <c r="BF43" s="440" t="e">
        <f>'III Plan Rates'!$AA45*'V Consumer Factors'!$N$17*'II Rate Development &amp; Change'!$L$35</f>
        <v>#DIV/0!</v>
      </c>
      <c r="BG43" s="440" t="e">
        <f>'III Plan Rates'!$AA45*'V Consumer Factors'!$N$18*'II Rate Development &amp; Change'!$L$35</f>
        <v>#DIV/0!</v>
      </c>
      <c r="BH43" s="440" t="e">
        <f>'III Plan Rates'!$AA45*'V Consumer Factors'!$N$19*'II Rate Development &amp; Change'!$L$35</f>
        <v>#DIV/0!</v>
      </c>
      <c r="BI43" s="440" t="e">
        <f>'III Plan Rates'!$AA45*'V Consumer Factors'!$N$20*'II Rate Development &amp; Change'!$L$35</f>
        <v>#DIV/0!</v>
      </c>
      <c r="BJ43" s="440">
        <f>IF('III Plan Rates'!$AP45&gt;0,SUMPRODUCT(BA43:BI43,'III Plan Rates'!$AG45:$AO45)/'III Plan Rates'!$AP45,0)</f>
        <v>0</v>
      </c>
      <c r="BK43" s="445"/>
      <c r="BL43" s="440" t="e">
        <f>'III Plan Rates'!$AA45*'V Consumer Factors'!$N$12*'II Rate Development &amp; Change'!$M$35</f>
        <v>#DIV/0!</v>
      </c>
      <c r="BM43" s="440" t="e">
        <f>'III Plan Rates'!$AA45*'V Consumer Factors'!$N$13*'II Rate Development &amp; Change'!$M$35</f>
        <v>#DIV/0!</v>
      </c>
      <c r="BN43" s="440" t="e">
        <f>'III Plan Rates'!$AA45*'V Consumer Factors'!$N$14*'II Rate Development &amp; Change'!$M$35</f>
        <v>#DIV/0!</v>
      </c>
      <c r="BO43" s="440" t="e">
        <f>'III Plan Rates'!$AA45*'V Consumer Factors'!$N$15*'II Rate Development &amp; Change'!$M$35</f>
        <v>#DIV/0!</v>
      </c>
      <c r="BP43" s="440" t="e">
        <f>'III Plan Rates'!$AA45*'V Consumer Factors'!$N$16*'II Rate Development &amp; Change'!$M$35</f>
        <v>#DIV/0!</v>
      </c>
      <c r="BQ43" s="440" t="e">
        <f>'III Plan Rates'!$AA45*'V Consumer Factors'!$N$17*'II Rate Development &amp; Change'!$M$35</f>
        <v>#DIV/0!</v>
      </c>
      <c r="BR43" s="440" t="e">
        <f>'III Plan Rates'!$AA45*'V Consumer Factors'!$N$18*'II Rate Development &amp; Change'!$M$35</f>
        <v>#DIV/0!</v>
      </c>
      <c r="BS43" s="440" t="e">
        <f>'III Plan Rates'!$AA45*'V Consumer Factors'!$N$19*'II Rate Development &amp; Change'!$M$35</f>
        <v>#DIV/0!</v>
      </c>
      <c r="BT43" s="440" t="e">
        <f>'III Plan Rates'!$AA45*'V Consumer Factors'!$N$20*'II Rate Development &amp; Change'!$M$35</f>
        <v>#DIV/0!</v>
      </c>
      <c r="BU43" s="440">
        <f>IF('III Plan Rates'!$AP45&gt;0,SUMPRODUCT(BL43:BT43,'III Plan Rates'!$AG45:$AO45)/'III Plan Rates'!$AP45,0)</f>
        <v>0</v>
      </c>
    </row>
    <row r="44" spans="1:73" x14ac:dyDescent="0.25">
      <c r="A44" s="8" t="s">
        <v>109</v>
      </c>
      <c r="B44" s="437">
        <f>'III Plan Rates'!B46</f>
        <v>0</v>
      </c>
      <c r="C44" s="435">
        <f>'III Plan Rates'!D46</f>
        <v>0</v>
      </c>
      <c r="D44" s="436">
        <f>'III Plan Rates'!E46</f>
        <v>0</v>
      </c>
      <c r="E44" s="437">
        <f>'III Plan Rates'!F46</f>
        <v>0</v>
      </c>
      <c r="F44" s="438">
        <f>'III Plan Rates'!G46</f>
        <v>0</v>
      </c>
      <c r="G44" s="438">
        <f>'III Plan Rates'!J46</f>
        <v>0</v>
      </c>
      <c r="H44" s="258"/>
      <c r="I44" s="269"/>
      <c r="J44" s="269"/>
      <c r="K44" s="269"/>
      <c r="L44" s="269"/>
      <c r="M44" s="269"/>
      <c r="N44" s="269"/>
      <c r="O44" s="269"/>
      <c r="P44" s="269"/>
      <c r="Q44" s="269"/>
      <c r="R44" s="440">
        <f>IF('III Plan Rates'!$AP46&gt;0,SUMPRODUCT(I44:Q44,'III Plan Rates'!$AG46:$AO46)/'III Plan Rates'!$AP46,0)</f>
        <v>0</v>
      </c>
      <c r="S44" s="444"/>
      <c r="T44" s="440" t="e">
        <f>'III Plan Rates'!$AA46*'V Consumer Factors'!$N$12*'II Rate Development &amp; Change'!$J$35</f>
        <v>#DIV/0!</v>
      </c>
      <c r="U44" s="440" t="e">
        <f>'III Plan Rates'!$AA46*'V Consumer Factors'!$N$13*'II Rate Development &amp; Change'!$J$35</f>
        <v>#DIV/0!</v>
      </c>
      <c r="V44" s="440" t="e">
        <f>'III Plan Rates'!$AA46*'V Consumer Factors'!$N$14*'II Rate Development &amp; Change'!$J$35</f>
        <v>#DIV/0!</v>
      </c>
      <c r="W44" s="440" t="e">
        <f>'III Plan Rates'!$AA46*'V Consumer Factors'!$N$15*'II Rate Development &amp; Change'!$J$35</f>
        <v>#DIV/0!</v>
      </c>
      <c r="X44" s="440" t="e">
        <f>'III Plan Rates'!$AA46*'V Consumer Factors'!$N$16*'II Rate Development &amp; Change'!$J$35</f>
        <v>#DIV/0!</v>
      </c>
      <c r="Y44" s="440" t="e">
        <f>'III Plan Rates'!$AA46*'V Consumer Factors'!$N$17*'II Rate Development &amp; Change'!$J$35</f>
        <v>#DIV/0!</v>
      </c>
      <c r="Z44" s="440" t="e">
        <f>'III Plan Rates'!$AA46*'V Consumer Factors'!$N$18*'II Rate Development &amp; Change'!$J$35</f>
        <v>#DIV/0!</v>
      </c>
      <c r="AA44" s="440" t="e">
        <f>'III Plan Rates'!$AA46*'V Consumer Factors'!$N$19*'II Rate Development &amp; Change'!$J$35</f>
        <v>#DIV/0!</v>
      </c>
      <c r="AB44" s="440" t="e">
        <f>'III Plan Rates'!$AA46*'V Consumer Factors'!$N$20*'II Rate Development &amp; Change'!$J$35</f>
        <v>#DIV/0!</v>
      </c>
      <c r="AC44" s="440">
        <f>IF('III Plan Rates'!$AP46&gt;0,SUMPRODUCT(T44:AB44,'III Plan Rates'!$AG46:$AO46)/'III Plan Rates'!$AP46,0)</f>
        <v>0</v>
      </c>
      <c r="AD44" s="441"/>
      <c r="AE44" s="442">
        <f t="shared" si="2"/>
        <v>0</v>
      </c>
      <c r="AF44" s="442">
        <f t="shared" si="3"/>
        <v>0</v>
      </c>
      <c r="AG44" s="442">
        <f t="shared" si="4"/>
        <v>0</v>
      </c>
      <c r="AH44" s="442">
        <f t="shared" si="5"/>
        <v>0</v>
      </c>
      <c r="AI44" s="442">
        <f t="shared" si="6"/>
        <v>0</v>
      </c>
      <c r="AJ44" s="442">
        <f t="shared" si="7"/>
        <v>0</v>
      </c>
      <c r="AK44" s="442">
        <f t="shared" si="8"/>
        <v>0</v>
      </c>
      <c r="AL44" s="442">
        <f t="shared" si="9"/>
        <v>0</v>
      </c>
      <c r="AM44" s="442">
        <f t="shared" si="10"/>
        <v>0</v>
      </c>
      <c r="AN44" s="442">
        <f t="shared" si="11"/>
        <v>0</v>
      </c>
      <c r="AO44" s="441"/>
      <c r="AP44" s="440" t="e">
        <f>'III Plan Rates'!$AA46*'V Consumer Factors'!$N$12*'II Rate Development &amp; Change'!$K$35</f>
        <v>#DIV/0!</v>
      </c>
      <c r="AQ44" s="440" t="e">
        <f>'III Plan Rates'!$AA46*'V Consumer Factors'!$N$13*'II Rate Development &amp; Change'!$K$35</f>
        <v>#DIV/0!</v>
      </c>
      <c r="AR44" s="440" t="e">
        <f>'III Plan Rates'!$AA46*'V Consumer Factors'!$N$14*'II Rate Development &amp; Change'!$K$35</f>
        <v>#DIV/0!</v>
      </c>
      <c r="AS44" s="440" t="e">
        <f>'III Plan Rates'!$AA46*'V Consumer Factors'!$N$15*'II Rate Development &amp; Change'!$K$35</f>
        <v>#DIV/0!</v>
      </c>
      <c r="AT44" s="440" t="e">
        <f>'III Plan Rates'!$AA46*'V Consumer Factors'!$N$16*'II Rate Development &amp; Change'!$K$35</f>
        <v>#DIV/0!</v>
      </c>
      <c r="AU44" s="440" t="e">
        <f>'III Plan Rates'!$AA46*'V Consumer Factors'!$N$17*'II Rate Development &amp; Change'!$K$35</f>
        <v>#DIV/0!</v>
      </c>
      <c r="AV44" s="440" t="e">
        <f>'III Plan Rates'!$AA46*'V Consumer Factors'!$N$18*'II Rate Development &amp; Change'!$K$35</f>
        <v>#DIV/0!</v>
      </c>
      <c r="AW44" s="440" t="e">
        <f>'III Plan Rates'!$AA46*'V Consumer Factors'!$N$19*'II Rate Development &amp; Change'!$K$35</f>
        <v>#DIV/0!</v>
      </c>
      <c r="AX44" s="440" t="e">
        <f>'III Plan Rates'!$AA46*'V Consumer Factors'!$N$20*'II Rate Development &amp; Change'!$K$35</f>
        <v>#DIV/0!</v>
      </c>
      <c r="AY44" s="440">
        <f>IF('III Plan Rates'!$AP46&gt;0,SUMPRODUCT(AP44:AX44,'III Plan Rates'!$AG46:$AO46)/'III Plan Rates'!$AP46,0)</f>
        <v>0</v>
      </c>
      <c r="AZ44" s="445"/>
      <c r="BA44" s="440" t="e">
        <f>'III Plan Rates'!$AA46*'V Consumer Factors'!$N$12*'II Rate Development &amp; Change'!$L$35</f>
        <v>#DIV/0!</v>
      </c>
      <c r="BB44" s="440" t="e">
        <f>'III Plan Rates'!$AA46*'V Consumer Factors'!$N$13*'II Rate Development &amp; Change'!$L$35</f>
        <v>#DIV/0!</v>
      </c>
      <c r="BC44" s="440" t="e">
        <f>'III Plan Rates'!$AA46*'V Consumer Factors'!$N$14*'II Rate Development &amp; Change'!$L$35</f>
        <v>#DIV/0!</v>
      </c>
      <c r="BD44" s="440" t="e">
        <f>'III Plan Rates'!$AA46*'V Consumer Factors'!$N$15*'II Rate Development &amp; Change'!$L$35</f>
        <v>#DIV/0!</v>
      </c>
      <c r="BE44" s="440" t="e">
        <f>'III Plan Rates'!$AA46*'V Consumer Factors'!$N$16*'II Rate Development &amp; Change'!$L$35</f>
        <v>#DIV/0!</v>
      </c>
      <c r="BF44" s="440" t="e">
        <f>'III Plan Rates'!$AA46*'V Consumer Factors'!$N$17*'II Rate Development &amp; Change'!$L$35</f>
        <v>#DIV/0!</v>
      </c>
      <c r="BG44" s="440" t="e">
        <f>'III Plan Rates'!$AA46*'V Consumer Factors'!$N$18*'II Rate Development &amp; Change'!$L$35</f>
        <v>#DIV/0!</v>
      </c>
      <c r="BH44" s="440" t="e">
        <f>'III Plan Rates'!$AA46*'V Consumer Factors'!$N$19*'II Rate Development &amp; Change'!$L$35</f>
        <v>#DIV/0!</v>
      </c>
      <c r="BI44" s="440" t="e">
        <f>'III Plan Rates'!$AA46*'V Consumer Factors'!$N$20*'II Rate Development &amp; Change'!$L$35</f>
        <v>#DIV/0!</v>
      </c>
      <c r="BJ44" s="440">
        <f>IF('III Plan Rates'!$AP46&gt;0,SUMPRODUCT(BA44:BI44,'III Plan Rates'!$AG46:$AO46)/'III Plan Rates'!$AP46,0)</f>
        <v>0</v>
      </c>
      <c r="BK44" s="445"/>
      <c r="BL44" s="440" t="e">
        <f>'III Plan Rates'!$AA46*'V Consumer Factors'!$N$12*'II Rate Development &amp; Change'!$M$35</f>
        <v>#DIV/0!</v>
      </c>
      <c r="BM44" s="440" t="e">
        <f>'III Plan Rates'!$AA46*'V Consumer Factors'!$N$13*'II Rate Development &amp; Change'!$M$35</f>
        <v>#DIV/0!</v>
      </c>
      <c r="BN44" s="440" t="e">
        <f>'III Plan Rates'!$AA46*'V Consumer Factors'!$N$14*'II Rate Development &amp; Change'!$M$35</f>
        <v>#DIV/0!</v>
      </c>
      <c r="BO44" s="440" t="e">
        <f>'III Plan Rates'!$AA46*'V Consumer Factors'!$N$15*'II Rate Development &amp; Change'!$M$35</f>
        <v>#DIV/0!</v>
      </c>
      <c r="BP44" s="440" t="e">
        <f>'III Plan Rates'!$AA46*'V Consumer Factors'!$N$16*'II Rate Development &amp; Change'!$M$35</f>
        <v>#DIV/0!</v>
      </c>
      <c r="BQ44" s="440" t="e">
        <f>'III Plan Rates'!$AA46*'V Consumer Factors'!$N$17*'II Rate Development &amp; Change'!$M$35</f>
        <v>#DIV/0!</v>
      </c>
      <c r="BR44" s="440" t="e">
        <f>'III Plan Rates'!$AA46*'V Consumer Factors'!$N$18*'II Rate Development &amp; Change'!$M$35</f>
        <v>#DIV/0!</v>
      </c>
      <c r="BS44" s="440" t="e">
        <f>'III Plan Rates'!$AA46*'V Consumer Factors'!$N$19*'II Rate Development &amp; Change'!$M$35</f>
        <v>#DIV/0!</v>
      </c>
      <c r="BT44" s="440" t="e">
        <f>'III Plan Rates'!$AA46*'V Consumer Factors'!$N$20*'II Rate Development &amp; Change'!$M$35</f>
        <v>#DIV/0!</v>
      </c>
      <c r="BU44" s="440">
        <f>IF('III Plan Rates'!$AP46&gt;0,SUMPRODUCT(BL44:BT44,'III Plan Rates'!$AG46:$AO46)/'III Plan Rates'!$AP46,0)</f>
        <v>0</v>
      </c>
    </row>
    <row r="45" spans="1:73" x14ac:dyDescent="0.25">
      <c r="A45" s="8" t="s">
        <v>110</v>
      </c>
      <c r="B45" s="437">
        <f>'III Plan Rates'!B47</f>
        <v>0</v>
      </c>
      <c r="C45" s="435">
        <f>'III Plan Rates'!D47</f>
        <v>0</v>
      </c>
      <c r="D45" s="436">
        <f>'III Plan Rates'!E47</f>
        <v>0</v>
      </c>
      <c r="E45" s="437">
        <f>'III Plan Rates'!F47</f>
        <v>0</v>
      </c>
      <c r="F45" s="438">
        <f>'III Plan Rates'!G47</f>
        <v>0</v>
      </c>
      <c r="G45" s="438">
        <f>'III Plan Rates'!J47</f>
        <v>0</v>
      </c>
      <c r="H45" s="258"/>
      <c r="I45" s="269"/>
      <c r="J45" s="269"/>
      <c r="K45" s="269"/>
      <c r="L45" s="269"/>
      <c r="M45" s="269"/>
      <c r="N45" s="269"/>
      <c r="O45" s="269"/>
      <c r="P45" s="269"/>
      <c r="Q45" s="269"/>
      <c r="R45" s="440">
        <f>IF('III Plan Rates'!$AP47&gt;0,SUMPRODUCT(I45:Q45,'III Plan Rates'!$AG47:$AO47)/'III Plan Rates'!$AP47,0)</f>
        <v>0</v>
      </c>
      <c r="S45" s="444"/>
      <c r="T45" s="440" t="e">
        <f>'III Plan Rates'!$AA47*'V Consumer Factors'!$N$12*'II Rate Development &amp; Change'!$J$35</f>
        <v>#DIV/0!</v>
      </c>
      <c r="U45" s="440" t="e">
        <f>'III Plan Rates'!$AA47*'V Consumer Factors'!$N$13*'II Rate Development &amp; Change'!$J$35</f>
        <v>#DIV/0!</v>
      </c>
      <c r="V45" s="440" t="e">
        <f>'III Plan Rates'!$AA47*'V Consumer Factors'!$N$14*'II Rate Development &amp; Change'!$J$35</f>
        <v>#DIV/0!</v>
      </c>
      <c r="W45" s="440" t="e">
        <f>'III Plan Rates'!$AA47*'V Consumer Factors'!$N$15*'II Rate Development &amp; Change'!$J$35</f>
        <v>#DIV/0!</v>
      </c>
      <c r="X45" s="440" t="e">
        <f>'III Plan Rates'!$AA47*'V Consumer Factors'!$N$16*'II Rate Development &amp; Change'!$J$35</f>
        <v>#DIV/0!</v>
      </c>
      <c r="Y45" s="440" t="e">
        <f>'III Plan Rates'!$AA47*'V Consumer Factors'!$N$17*'II Rate Development &amp; Change'!$J$35</f>
        <v>#DIV/0!</v>
      </c>
      <c r="Z45" s="440" t="e">
        <f>'III Plan Rates'!$AA47*'V Consumer Factors'!$N$18*'II Rate Development &amp; Change'!$J$35</f>
        <v>#DIV/0!</v>
      </c>
      <c r="AA45" s="440" t="e">
        <f>'III Plan Rates'!$AA47*'V Consumer Factors'!$N$19*'II Rate Development &amp; Change'!$J$35</f>
        <v>#DIV/0!</v>
      </c>
      <c r="AB45" s="440" t="e">
        <f>'III Plan Rates'!$AA47*'V Consumer Factors'!$N$20*'II Rate Development &amp; Change'!$J$35</f>
        <v>#DIV/0!</v>
      </c>
      <c r="AC45" s="440">
        <f>IF('III Plan Rates'!$AP47&gt;0,SUMPRODUCT(T45:AB45,'III Plan Rates'!$AG47:$AO47)/'III Plan Rates'!$AP47,0)</f>
        <v>0</v>
      </c>
      <c r="AD45" s="441"/>
      <c r="AE45" s="442">
        <f t="shared" si="2"/>
        <v>0</v>
      </c>
      <c r="AF45" s="442">
        <f t="shared" si="3"/>
        <v>0</v>
      </c>
      <c r="AG45" s="442">
        <f t="shared" si="4"/>
        <v>0</v>
      </c>
      <c r="AH45" s="442">
        <f t="shared" si="5"/>
        <v>0</v>
      </c>
      <c r="AI45" s="442">
        <f t="shared" si="6"/>
        <v>0</v>
      </c>
      <c r="AJ45" s="442">
        <f t="shared" si="7"/>
        <v>0</v>
      </c>
      <c r="AK45" s="442">
        <f t="shared" si="8"/>
        <v>0</v>
      </c>
      <c r="AL45" s="442">
        <f t="shared" si="9"/>
        <v>0</v>
      </c>
      <c r="AM45" s="442">
        <f t="shared" si="10"/>
        <v>0</v>
      </c>
      <c r="AN45" s="442">
        <f t="shared" si="11"/>
        <v>0</v>
      </c>
      <c r="AO45" s="441"/>
      <c r="AP45" s="440" t="e">
        <f>'III Plan Rates'!$AA47*'V Consumer Factors'!$N$12*'II Rate Development &amp; Change'!$K$35</f>
        <v>#DIV/0!</v>
      </c>
      <c r="AQ45" s="440" t="e">
        <f>'III Plan Rates'!$AA47*'V Consumer Factors'!$N$13*'II Rate Development &amp; Change'!$K$35</f>
        <v>#DIV/0!</v>
      </c>
      <c r="AR45" s="440" t="e">
        <f>'III Plan Rates'!$AA47*'V Consumer Factors'!$N$14*'II Rate Development &amp; Change'!$K$35</f>
        <v>#DIV/0!</v>
      </c>
      <c r="AS45" s="440" t="e">
        <f>'III Plan Rates'!$AA47*'V Consumer Factors'!$N$15*'II Rate Development &amp; Change'!$K$35</f>
        <v>#DIV/0!</v>
      </c>
      <c r="AT45" s="440" t="e">
        <f>'III Plan Rates'!$AA47*'V Consumer Factors'!$N$16*'II Rate Development &amp; Change'!$K$35</f>
        <v>#DIV/0!</v>
      </c>
      <c r="AU45" s="440" t="e">
        <f>'III Plan Rates'!$AA47*'V Consumer Factors'!$N$17*'II Rate Development &amp; Change'!$K$35</f>
        <v>#DIV/0!</v>
      </c>
      <c r="AV45" s="440" t="e">
        <f>'III Plan Rates'!$AA47*'V Consumer Factors'!$N$18*'II Rate Development &amp; Change'!$K$35</f>
        <v>#DIV/0!</v>
      </c>
      <c r="AW45" s="440" t="e">
        <f>'III Plan Rates'!$AA47*'V Consumer Factors'!$N$19*'II Rate Development &amp; Change'!$K$35</f>
        <v>#DIV/0!</v>
      </c>
      <c r="AX45" s="440" t="e">
        <f>'III Plan Rates'!$AA47*'V Consumer Factors'!$N$20*'II Rate Development &amp; Change'!$K$35</f>
        <v>#DIV/0!</v>
      </c>
      <c r="AY45" s="440">
        <f>IF('III Plan Rates'!$AP47&gt;0,SUMPRODUCT(AP45:AX45,'III Plan Rates'!$AG47:$AO47)/'III Plan Rates'!$AP47,0)</f>
        <v>0</v>
      </c>
      <c r="AZ45" s="445"/>
      <c r="BA45" s="440" t="e">
        <f>'III Plan Rates'!$AA47*'V Consumer Factors'!$N$12*'II Rate Development &amp; Change'!$L$35</f>
        <v>#DIV/0!</v>
      </c>
      <c r="BB45" s="440" t="e">
        <f>'III Plan Rates'!$AA47*'V Consumer Factors'!$N$13*'II Rate Development &amp; Change'!$L$35</f>
        <v>#DIV/0!</v>
      </c>
      <c r="BC45" s="440" t="e">
        <f>'III Plan Rates'!$AA47*'V Consumer Factors'!$N$14*'II Rate Development &amp; Change'!$L$35</f>
        <v>#DIV/0!</v>
      </c>
      <c r="BD45" s="440" t="e">
        <f>'III Plan Rates'!$AA47*'V Consumer Factors'!$N$15*'II Rate Development &amp; Change'!$L$35</f>
        <v>#DIV/0!</v>
      </c>
      <c r="BE45" s="440" t="e">
        <f>'III Plan Rates'!$AA47*'V Consumer Factors'!$N$16*'II Rate Development &amp; Change'!$L$35</f>
        <v>#DIV/0!</v>
      </c>
      <c r="BF45" s="440" t="e">
        <f>'III Plan Rates'!$AA47*'V Consumer Factors'!$N$17*'II Rate Development &amp; Change'!$L$35</f>
        <v>#DIV/0!</v>
      </c>
      <c r="BG45" s="440" t="e">
        <f>'III Plan Rates'!$AA47*'V Consumer Factors'!$N$18*'II Rate Development &amp; Change'!$L$35</f>
        <v>#DIV/0!</v>
      </c>
      <c r="BH45" s="440" t="e">
        <f>'III Plan Rates'!$AA47*'V Consumer Factors'!$N$19*'II Rate Development &amp; Change'!$L$35</f>
        <v>#DIV/0!</v>
      </c>
      <c r="BI45" s="440" t="e">
        <f>'III Plan Rates'!$AA47*'V Consumer Factors'!$N$20*'II Rate Development &amp; Change'!$L$35</f>
        <v>#DIV/0!</v>
      </c>
      <c r="BJ45" s="440">
        <f>IF('III Plan Rates'!$AP47&gt;0,SUMPRODUCT(BA45:BI45,'III Plan Rates'!$AG47:$AO47)/'III Plan Rates'!$AP47,0)</f>
        <v>0</v>
      </c>
      <c r="BK45" s="445"/>
      <c r="BL45" s="440" t="e">
        <f>'III Plan Rates'!$AA47*'V Consumer Factors'!$N$12*'II Rate Development &amp; Change'!$M$35</f>
        <v>#DIV/0!</v>
      </c>
      <c r="BM45" s="440" t="e">
        <f>'III Plan Rates'!$AA47*'V Consumer Factors'!$N$13*'II Rate Development &amp; Change'!$M$35</f>
        <v>#DIV/0!</v>
      </c>
      <c r="BN45" s="440" t="e">
        <f>'III Plan Rates'!$AA47*'V Consumer Factors'!$N$14*'II Rate Development &amp; Change'!$M$35</f>
        <v>#DIV/0!</v>
      </c>
      <c r="BO45" s="440" t="e">
        <f>'III Plan Rates'!$AA47*'V Consumer Factors'!$N$15*'II Rate Development &amp; Change'!$M$35</f>
        <v>#DIV/0!</v>
      </c>
      <c r="BP45" s="440" t="e">
        <f>'III Plan Rates'!$AA47*'V Consumer Factors'!$N$16*'II Rate Development &amp; Change'!$M$35</f>
        <v>#DIV/0!</v>
      </c>
      <c r="BQ45" s="440" t="e">
        <f>'III Plan Rates'!$AA47*'V Consumer Factors'!$N$17*'II Rate Development &amp; Change'!$M$35</f>
        <v>#DIV/0!</v>
      </c>
      <c r="BR45" s="440" t="e">
        <f>'III Plan Rates'!$AA47*'V Consumer Factors'!$N$18*'II Rate Development &amp; Change'!$M$35</f>
        <v>#DIV/0!</v>
      </c>
      <c r="BS45" s="440" t="e">
        <f>'III Plan Rates'!$AA47*'V Consumer Factors'!$N$19*'II Rate Development &amp; Change'!$M$35</f>
        <v>#DIV/0!</v>
      </c>
      <c r="BT45" s="440" t="e">
        <f>'III Plan Rates'!$AA47*'V Consumer Factors'!$N$20*'II Rate Development &amp; Change'!$M$35</f>
        <v>#DIV/0!</v>
      </c>
      <c r="BU45" s="440">
        <f>IF('III Plan Rates'!$AP47&gt;0,SUMPRODUCT(BL45:BT45,'III Plan Rates'!$AG47:$AO47)/'III Plan Rates'!$AP47,0)</f>
        <v>0</v>
      </c>
    </row>
    <row r="46" spans="1:73" x14ac:dyDescent="0.25">
      <c r="A46" s="8" t="s">
        <v>111</v>
      </c>
      <c r="B46" s="437">
        <f>'III Plan Rates'!B48</f>
        <v>0</v>
      </c>
      <c r="C46" s="435">
        <f>'III Plan Rates'!D48</f>
        <v>0</v>
      </c>
      <c r="D46" s="436">
        <f>'III Plan Rates'!E48</f>
        <v>0</v>
      </c>
      <c r="E46" s="437">
        <f>'III Plan Rates'!F48</f>
        <v>0</v>
      </c>
      <c r="F46" s="438">
        <f>'III Plan Rates'!G48</f>
        <v>0</v>
      </c>
      <c r="G46" s="438">
        <f>'III Plan Rates'!J48</f>
        <v>0</v>
      </c>
      <c r="H46" s="258"/>
      <c r="I46" s="269"/>
      <c r="J46" s="269"/>
      <c r="K46" s="269"/>
      <c r="L46" s="269"/>
      <c r="M46" s="269"/>
      <c r="N46" s="269"/>
      <c r="O46" s="269"/>
      <c r="P46" s="269"/>
      <c r="Q46" s="269"/>
      <c r="R46" s="440">
        <f>IF('III Plan Rates'!$AP48&gt;0,SUMPRODUCT(I46:Q46,'III Plan Rates'!$AG48:$AO48)/'III Plan Rates'!$AP48,0)</f>
        <v>0</v>
      </c>
      <c r="S46" s="444"/>
      <c r="T46" s="440" t="e">
        <f>'III Plan Rates'!$AA48*'V Consumer Factors'!$N$12*'II Rate Development &amp; Change'!$J$35</f>
        <v>#DIV/0!</v>
      </c>
      <c r="U46" s="440" t="e">
        <f>'III Plan Rates'!$AA48*'V Consumer Factors'!$N$13*'II Rate Development &amp; Change'!$J$35</f>
        <v>#DIV/0!</v>
      </c>
      <c r="V46" s="440" t="e">
        <f>'III Plan Rates'!$AA48*'V Consumer Factors'!$N$14*'II Rate Development &amp; Change'!$J$35</f>
        <v>#DIV/0!</v>
      </c>
      <c r="W46" s="440" t="e">
        <f>'III Plan Rates'!$AA48*'V Consumer Factors'!$N$15*'II Rate Development &amp; Change'!$J$35</f>
        <v>#DIV/0!</v>
      </c>
      <c r="X46" s="440" t="e">
        <f>'III Plan Rates'!$AA48*'V Consumer Factors'!$N$16*'II Rate Development &amp; Change'!$J$35</f>
        <v>#DIV/0!</v>
      </c>
      <c r="Y46" s="440" t="e">
        <f>'III Plan Rates'!$AA48*'V Consumer Factors'!$N$17*'II Rate Development &amp; Change'!$J$35</f>
        <v>#DIV/0!</v>
      </c>
      <c r="Z46" s="440" t="e">
        <f>'III Plan Rates'!$AA48*'V Consumer Factors'!$N$18*'II Rate Development &amp; Change'!$J$35</f>
        <v>#DIV/0!</v>
      </c>
      <c r="AA46" s="440" t="e">
        <f>'III Plan Rates'!$AA48*'V Consumer Factors'!$N$19*'II Rate Development &amp; Change'!$J$35</f>
        <v>#DIV/0!</v>
      </c>
      <c r="AB46" s="440" t="e">
        <f>'III Plan Rates'!$AA48*'V Consumer Factors'!$N$20*'II Rate Development &amp; Change'!$J$35</f>
        <v>#DIV/0!</v>
      </c>
      <c r="AC46" s="440">
        <f>IF('III Plan Rates'!$AP48&gt;0,SUMPRODUCT(T46:AB46,'III Plan Rates'!$AG48:$AO48)/'III Plan Rates'!$AP48,0)</f>
        <v>0</v>
      </c>
      <c r="AD46" s="441"/>
      <c r="AE46" s="442">
        <f t="shared" si="2"/>
        <v>0</v>
      </c>
      <c r="AF46" s="442">
        <f t="shared" si="3"/>
        <v>0</v>
      </c>
      <c r="AG46" s="442">
        <f t="shared" si="4"/>
        <v>0</v>
      </c>
      <c r="AH46" s="442">
        <f t="shared" si="5"/>
        <v>0</v>
      </c>
      <c r="AI46" s="442">
        <f t="shared" si="6"/>
        <v>0</v>
      </c>
      <c r="AJ46" s="442">
        <f t="shared" si="7"/>
        <v>0</v>
      </c>
      <c r="AK46" s="442">
        <f t="shared" si="8"/>
        <v>0</v>
      </c>
      <c r="AL46" s="442">
        <f t="shared" si="9"/>
        <v>0</v>
      </c>
      <c r="AM46" s="442">
        <f t="shared" si="10"/>
        <v>0</v>
      </c>
      <c r="AN46" s="442">
        <f t="shared" si="11"/>
        <v>0</v>
      </c>
      <c r="AO46" s="441"/>
      <c r="AP46" s="440" t="e">
        <f>'III Plan Rates'!$AA48*'V Consumer Factors'!$N$12*'II Rate Development &amp; Change'!$K$35</f>
        <v>#DIV/0!</v>
      </c>
      <c r="AQ46" s="440" t="e">
        <f>'III Plan Rates'!$AA48*'V Consumer Factors'!$N$13*'II Rate Development &amp; Change'!$K$35</f>
        <v>#DIV/0!</v>
      </c>
      <c r="AR46" s="440" t="e">
        <f>'III Plan Rates'!$AA48*'V Consumer Factors'!$N$14*'II Rate Development &amp; Change'!$K$35</f>
        <v>#DIV/0!</v>
      </c>
      <c r="AS46" s="440" t="e">
        <f>'III Plan Rates'!$AA48*'V Consumer Factors'!$N$15*'II Rate Development &amp; Change'!$K$35</f>
        <v>#DIV/0!</v>
      </c>
      <c r="AT46" s="440" t="e">
        <f>'III Plan Rates'!$AA48*'V Consumer Factors'!$N$16*'II Rate Development &amp; Change'!$K$35</f>
        <v>#DIV/0!</v>
      </c>
      <c r="AU46" s="440" t="e">
        <f>'III Plan Rates'!$AA48*'V Consumer Factors'!$N$17*'II Rate Development &amp; Change'!$K$35</f>
        <v>#DIV/0!</v>
      </c>
      <c r="AV46" s="440" t="e">
        <f>'III Plan Rates'!$AA48*'V Consumer Factors'!$N$18*'II Rate Development &amp; Change'!$K$35</f>
        <v>#DIV/0!</v>
      </c>
      <c r="AW46" s="440" t="e">
        <f>'III Plan Rates'!$AA48*'V Consumer Factors'!$N$19*'II Rate Development &amp; Change'!$K$35</f>
        <v>#DIV/0!</v>
      </c>
      <c r="AX46" s="440" t="e">
        <f>'III Plan Rates'!$AA48*'V Consumer Factors'!$N$20*'II Rate Development &amp; Change'!$K$35</f>
        <v>#DIV/0!</v>
      </c>
      <c r="AY46" s="440">
        <f>IF('III Plan Rates'!$AP48&gt;0,SUMPRODUCT(AP46:AX46,'III Plan Rates'!$AG48:$AO48)/'III Plan Rates'!$AP48,0)</f>
        <v>0</v>
      </c>
      <c r="AZ46" s="445"/>
      <c r="BA46" s="440" t="e">
        <f>'III Plan Rates'!$AA48*'V Consumer Factors'!$N$12*'II Rate Development &amp; Change'!$L$35</f>
        <v>#DIV/0!</v>
      </c>
      <c r="BB46" s="440" t="e">
        <f>'III Plan Rates'!$AA48*'V Consumer Factors'!$N$13*'II Rate Development &amp; Change'!$L$35</f>
        <v>#DIV/0!</v>
      </c>
      <c r="BC46" s="440" t="e">
        <f>'III Plan Rates'!$AA48*'V Consumer Factors'!$N$14*'II Rate Development &amp; Change'!$L$35</f>
        <v>#DIV/0!</v>
      </c>
      <c r="BD46" s="440" t="e">
        <f>'III Plan Rates'!$AA48*'V Consumer Factors'!$N$15*'II Rate Development &amp; Change'!$L$35</f>
        <v>#DIV/0!</v>
      </c>
      <c r="BE46" s="440" t="e">
        <f>'III Plan Rates'!$AA48*'V Consumer Factors'!$N$16*'II Rate Development &amp; Change'!$L$35</f>
        <v>#DIV/0!</v>
      </c>
      <c r="BF46" s="440" t="e">
        <f>'III Plan Rates'!$AA48*'V Consumer Factors'!$N$17*'II Rate Development &amp; Change'!$L$35</f>
        <v>#DIV/0!</v>
      </c>
      <c r="BG46" s="440" t="e">
        <f>'III Plan Rates'!$AA48*'V Consumer Factors'!$N$18*'II Rate Development &amp; Change'!$L$35</f>
        <v>#DIV/0!</v>
      </c>
      <c r="BH46" s="440" t="e">
        <f>'III Plan Rates'!$AA48*'V Consumer Factors'!$N$19*'II Rate Development &amp; Change'!$L$35</f>
        <v>#DIV/0!</v>
      </c>
      <c r="BI46" s="440" t="e">
        <f>'III Plan Rates'!$AA48*'V Consumer Factors'!$N$20*'II Rate Development &amp; Change'!$L$35</f>
        <v>#DIV/0!</v>
      </c>
      <c r="BJ46" s="440">
        <f>IF('III Plan Rates'!$AP48&gt;0,SUMPRODUCT(BA46:BI46,'III Plan Rates'!$AG48:$AO48)/'III Plan Rates'!$AP48,0)</f>
        <v>0</v>
      </c>
      <c r="BK46" s="445"/>
      <c r="BL46" s="440" t="e">
        <f>'III Plan Rates'!$AA48*'V Consumer Factors'!$N$12*'II Rate Development &amp; Change'!$M$35</f>
        <v>#DIV/0!</v>
      </c>
      <c r="BM46" s="440" t="e">
        <f>'III Plan Rates'!$AA48*'V Consumer Factors'!$N$13*'II Rate Development &amp; Change'!$M$35</f>
        <v>#DIV/0!</v>
      </c>
      <c r="BN46" s="440" t="e">
        <f>'III Plan Rates'!$AA48*'V Consumer Factors'!$N$14*'II Rate Development &amp; Change'!$M$35</f>
        <v>#DIV/0!</v>
      </c>
      <c r="BO46" s="440" t="e">
        <f>'III Plan Rates'!$AA48*'V Consumer Factors'!$N$15*'II Rate Development &amp; Change'!$M$35</f>
        <v>#DIV/0!</v>
      </c>
      <c r="BP46" s="440" t="e">
        <f>'III Plan Rates'!$AA48*'V Consumer Factors'!$N$16*'II Rate Development &amp; Change'!$M$35</f>
        <v>#DIV/0!</v>
      </c>
      <c r="BQ46" s="440" t="e">
        <f>'III Plan Rates'!$AA48*'V Consumer Factors'!$N$17*'II Rate Development &amp; Change'!$M$35</f>
        <v>#DIV/0!</v>
      </c>
      <c r="BR46" s="440" t="e">
        <f>'III Plan Rates'!$AA48*'V Consumer Factors'!$N$18*'II Rate Development &amp; Change'!$M$35</f>
        <v>#DIV/0!</v>
      </c>
      <c r="BS46" s="440" t="e">
        <f>'III Plan Rates'!$AA48*'V Consumer Factors'!$N$19*'II Rate Development &amp; Change'!$M$35</f>
        <v>#DIV/0!</v>
      </c>
      <c r="BT46" s="440" t="e">
        <f>'III Plan Rates'!$AA48*'V Consumer Factors'!$N$20*'II Rate Development &amp; Change'!$M$35</f>
        <v>#DIV/0!</v>
      </c>
      <c r="BU46" s="440">
        <f>IF('III Plan Rates'!$AP48&gt;0,SUMPRODUCT(BL46:BT46,'III Plan Rates'!$AG48:$AO48)/'III Plan Rates'!$AP48,0)</f>
        <v>0</v>
      </c>
    </row>
    <row r="47" spans="1:73" x14ac:dyDescent="0.25">
      <c r="A47" s="8" t="s">
        <v>112</v>
      </c>
      <c r="B47" s="437">
        <f>'III Plan Rates'!B49</f>
        <v>0</v>
      </c>
      <c r="C47" s="435">
        <f>'III Plan Rates'!D49</f>
        <v>0</v>
      </c>
      <c r="D47" s="436">
        <f>'III Plan Rates'!E49</f>
        <v>0</v>
      </c>
      <c r="E47" s="437">
        <f>'III Plan Rates'!F49</f>
        <v>0</v>
      </c>
      <c r="F47" s="438">
        <f>'III Plan Rates'!G49</f>
        <v>0</v>
      </c>
      <c r="G47" s="438">
        <f>'III Plan Rates'!J49</f>
        <v>0</v>
      </c>
      <c r="H47" s="258"/>
      <c r="I47" s="269"/>
      <c r="J47" s="269"/>
      <c r="K47" s="269"/>
      <c r="L47" s="269"/>
      <c r="M47" s="269"/>
      <c r="N47" s="269"/>
      <c r="O47" s="269"/>
      <c r="P47" s="269"/>
      <c r="Q47" s="269"/>
      <c r="R47" s="440">
        <f>IF('III Plan Rates'!$AP49&gt;0,SUMPRODUCT(I47:Q47,'III Plan Rates'!$AG49:$AO49)/'III Plan Rates'!$AP49,0)</f>
        <v>0</v>
      </c>
      <c r="S47" s="444"/>
      <c r="T47" s="440" t="e">
        <f>'III Plan Rates'!$AA49*'V Consumer Factors'!$N$12*'II Rate Development &amp; Change'!$J$35</f>
        <v>#DIV/0!</v>
      </c>
      <c r="U47" s="440" t="e">
        <f>'III Plan Rates'!$AA49*'V Consumer Factors'!$N$13*'II Rate Development &amp; Change'!$J$35</f>
        <v>#DIV/0!</v>
      </c>
      <c r="V47" s="440" t="e">
        <f>'III Plan Rates'!$AA49*'V Consumer Factors'!$N$14*'II Rate Development &amp; Change'!$J$35</f>
        <v>#DIV/0!</v>
      </c>
      <c r="W47" s="440" t="e">
        <f>'III Plan Rates'!$AA49*'V Consumer Factors'!$N$15*'II Rate Development &amp; Change'!$J$35</f>
        <v>#DIV/0!</v>
      </c>
      <c r="X47" s="440" t="e">
        <f>'III Plan Rates'!$AA49*'V Consumer Factors'!$N$16*'II Rate Development &amp; Change'!$J$35</f>
        <v>#DIV/0!</v>
      </c>
      <c r="Y47" s="440" t="e">
        <f>'III Plan Rates'!$AA49*'V Consumer Factors'!$N$17*'II Rate Development &amp; Change'!$J$35</f>
        <v>#DIV/0!</v>
      </c>
      <c r="Z47" s="440" t="e">
        <f>'III Plan Rates'!$AA49*'V Consumer Factors'!$N$18*'II Rate Development &amp; Change'!$J$35</f>
        <v>#DIV/0!</v>
      </c>
      <c r="AA47" s="440" t="e">
        <f>'III Plan Rates'!$AA49*'V Consumer Factors'!$N$19*'II Rate Development &amp; Change'!$J$35</f>
        <v>#DIV/0!</v>
      </c>
      <c r="AB47" s="440" t="e">
        <f>'III Plan Rates'!$AA49*'V Consumer Factors'!$N$20*'II Rate Development &amp; Change'!$J$35</f>
        <v>#DIV/0!</v>
      </c>
      <c r="AC47" s="440">
        <f>IF('III Plan Rates'!$AP49&gt;0,SUMPRODUCT(T47:AB47,'III Plan Rates'!$AG49:$AO49)/'III Plan Rates'!$AP49,0)</f>
        <v>0</v>
      </c>
      <c r="AD47" s="441"/>
      <c r="AE47" s="442">
        <f t="shared" si="2"/>
        <v>0</v>
      </c>
      <c r="AF47" s="442">
        <f t="shared" si="3"/>
        <v>0</v>
      </c>
      <c r="AG47" s="442">
        <f t="shared" si="4"/>
        <v>0</v>
      </c>
      <c r="AH47" s="442">
        <f t="shared" si="5"/>
        <v>0</v>
      </c>
      <c r="AI47" s="442">
        <f t="shared" si="6"/>
        <v>0</v>
      </c>
      <c r="AJ47" s="442">
        <f t="shared" si="7"/>
        <v>0</v>
      </c>
      <c r="AK47" s="442">
        <f t="shared" si="8"/>
        <v>0</v>
      </c>
      <c r="AL47" s="442">
        <f t="shared" si="9"/>
        <v>0</v>
      </c>
      <c r="AM47" s="442">
        <f t="shared" si="10"/>
        <v>0</v>
      </c>
      <c r="AN47" s="442">
        <f t="shared" si="11"/>
        <v>0</v>
      </c>
      <c r="AO47" s="441"/>
      <c r="AP47" s="440" t="e">
        <f>'III Plan Rates'!$AA49*'V Consumer Factors'!$N$12*'II Rate Development &amp; Change'!$K$35</f>
        <v>#DIV/0!</v>
      </c>
      <c r="AQ47" s="440" t="e">
        <f>'III Plan Rates'!$AA49*'V Consumer Factors'!$N$13*'II Rate Development &amp; Change'!$K$35</f>
        <v>#DIV/0!</v>
      </c>
      <c r="AR47" s="440" t="e">
        <f>'III Plan Rates'!$AA49*'V Consumer Factors'!$N$14*'II Rate Development &amp; Change'!$K$35</f>
        <v>#DIV/0!</v>
      </c>
      <c r="AS47" s="440" t="e">
        <f>'III Plan Rates'!$AA49*'V Consumer Factors'!$N$15*'II Rate Development &amp; Change'!$K$35</f>
        <v>#DIV/0!</v>
      </c>
      <c r="AT47" s="440" t="e">
        <f>'III Plan Rates'!$AA49*'V Consumer Factors'!$N$16*'II Rate Development &amp; Change'!$K$35</f>
        <v>#DIV/0!</v>
      </c>
      <c r="AU47" s="440" t="e">
        <f>'III Plan Rates'!$AA49*'V Consumer Factors'!$N$17*'II Rate Development &amp; Change'!$K$35</f>
        <v>#DIV/0!</v>
      </c>
      <c r="AV47" s="440" t="e">
        <f>'III Plan Rates'!$AA49*'V Consumer Factors'!$N$18*'II Rate Development &amp; Change'!$K$35</f>
        <v>#DIV/0!</v>
      </c>
      <c r="AW47" s="440" t="e">
        <f>'III Plan Rates'!$AA49*'V Consumer Factors'!$N$19*'II Rate Development &amp; Change'!$K$35</f>
        <v>#DIV/0!</v>
      </c>
      <c r="AX47" s="440" t="e">
        <f>'III Plan Rates'!$AA49*'V Consumer Factors'!$N$20*'II Rate Development &amp; Change'!$K$35</f>
        <v>#DIV/0!</v>
      </c>
      <c r="AY47" s="440">
        <f>IF('III Plan Rates'!$AP49&gt;0,SUMPRODUCT(AP47:AX47,'III Plan Rates'!$AG49:$AO49)/'III Plan Rates'!$AP49,0)</f>
        <v>0</v>
      </c>
      <c r="AZ47" s="445"/>
      <c r="BA47" s="440" t="e">
        <f>'III Plan Rates'!$AA49*'V Consumer Factors'!$N$12*'II Rate Development &amp; Change'!$L$35</f>
        <v>#DIV/0!</v>
      </c>
      <c r="BB47" s="440" t="e">
        <f>'III Plan Rates'!$AA49*'V Consumer Factors'!$N$13*'II Rate Development &amp; Change'!$L$35</f>
        <v>#DIV/0!</v>
      </c>
      <c r="BC47" s="440" t="e">
        <f>'III Plan Rates'!$AA49*'V Consumer Factors'!$N$14*'II Rate Development &amp; Change'!$L$35</f>
        <v>#DIV/0!</v>
      </c>
      <c r="BD47" s="440" t="e">
        <f>'III Plan Rates'!$AA49*'V Consumer Factors'!$N$15*'II Rate Development &amp; Change'!$L$35</f>
        <v>#DIV/0!</v>
      </c>
      <c r="BE47" s="440" t="e">
        <f>'III Plan Rates'!$AA49*'V Consumer Factors'!$N$16*'II Rate Development &amp; Change'!$L$35</f>
        <v>#DIV/0!</v>
      </c>
      <c r="BF47" s="440" t="e">
        <f>'III Plan Rates'!$AA49*'V Consumer Factors'!$N$17*'II Rate Development &amp; Change'!$L$35</f>
        <v>#DIV/0!</v>
      </c>
      <c r="BG47" s="440" t="e">
        <f>'III Plan Rates'!$AA49*'V Consumer Factors'!$N$18*'II Rate Development &amp; Change'!$L$35</f>
        <v>#DIV/0!</v>
      </c>
      <c r="BH47" s="440" t="e">
        <f>'III Plan Rates'!$AA49*'V Consumer Factors'!$N$19*'II Rate Development &amp; Change'!$L$35</f>
        <v>#DIV/0!</v>
      </c>
      <c r="BI47" s="440" t="e">
        <f>'III Plan Rates'!$AA49*'V Consumer Factors'!$N$20*'II Rate Development &amp; Change'!$L$35</f>
        <v>#DIV/0!</v>
      </c>
      <c r="BJ47" s="440">
        <f>IF('III Plan Rates'!$AP49&gt;0,SUMPRODUCT(BA47:BI47,'III Plan Rates'!$AG49:$AO49)/'III Plan Rates'!$AP49,0)</f>
        <v>0</v>
      </c>
      <c r="BK47" s="445"/>
      <c r="BL47" s="440" t="e">
        <f>'III Plan Rates'!$AA49*'V Consumer Factors'!$N$12*'II Rate Development &amp; Change'!$M$35</f>
        <v>#DIV/0!</v>
      </c>
      <c r="BM47" s="440" t="e">
        <f>'III Plan Rates'!$AA49*'V Consumer Factors'!$N$13*'II Rate Development &amp; Change'!$M$35</f>
        <v>#DIV/0!</v>
      </c>
      <c r="BN47" s="440" t="e">
        <f>'III Plan Rates'!$AA49*'V Consumer Factors'!$N$14*'II Rate Development &amp; Change'!$M$35</f>
        <v>#DIV/0!</v>
      </c>
      <c r="BO47" s="440" t="e">
        <f>'III Plan Rates'!$AA49*'V Consumer Factors'!$N$15*'II Rate Development &amp; Change'!$M$35</f>
        <v>#DIV/0!</v>
      </c>
      <c r="BP47" s="440" t="e">
        <f>'III Plan Rates'!$AA49*'V Consumer Factors'!$N$16*'II Rate Development &amp; Change'!$M$35</f>
        <v>#DIV/0!</v>
      </c>
      <c r="BQ47" s="440" t="e">
        <f>'III Plan Rates'!$AA49*'V Consumer Factors'!$N$17*'II Rate Development &amp; Change'!$M$35</f>
        <v>#DIV/0!</v>
      </c>
      <c r="BR47" s="440" t="e">
        <f>'III Plan Rates'!$AA49*'V Consumer Factors'!$N$18*'II Rate Development &amp; Change'!$M$35</f>
        <v>#DIV/0!</v>
      </c>
      <c r="BS47" s="440" t="e">
        <f>'III Plan Rates'!$AA49*'V Consumer Factors'!$N$19*'II Rate Development &amp; Change'!$M$35</f>
        <v>#DIV/0!</v>
      </c>
      <c r="BT47" s="440" t="e">
        <f>'III Plan Rates'!$AA49*'V Consumer Factors'!$N$20*'II Rate Development &amp; Change'!$M$35</f>
        <v>#DIV/0!</v>
      </c>
      <c r="BU47" s="440">
        <f>IF('III Plan Rates'!$AP49&gt;0,SUMPRODUCT(BL47:BT47,'III Plan Rates'!$AG49:$AO49)/'III Plan Rates'!$AP49,0)</f>
        <v>0</v>
      </c>
    </row>
    <row r="48" spans="1:73" x14ac:dyDescent="0.25">
      <c r="A48" s="8" t="s">
        <v>113</v>
      </c>
      <c r="B48" s="437">
        <f>'III Plan Rates'!B50</f>
        <v>0</v>
      </c>
      <c r="C48" s="435">
        <f>'III Plan Rates'!D50</f>
        <v>0</v>
      </c>
      <c r="D48" s="436">
        <f>'III Plan Rates'!E50</f>
        <v>0</v>
      </c>
      <c r="E48" s="437">
        <f>'III Plan Rates'!F50</f>
        <v>0</v>
      </c>
      <c r="F48" s="438">
        <f>'III Plan Rates'!G50</f>
        <v>0</v>
      </c>
      <c r="G48" s="438">
        <f>'III Plan Rates'!J50</f>
        <v>0</v>
      </c>
      <c r="H48" s="258"/>
      <c r="I48" s="269"/>
      <c r="J48" s="269"/>
      <c r="K48" s="269"/>
      <c r="L48" s="269"/>
      <c r="M48" s="269"/>
      <c r="N48" s="269"/>
      <c r="O48" s="269"/>
      <c r="P48" s="269"/>
      <c r="Q48" s="269"/>
      <c r="R48" s="440">
        <f>IF('III Plan Rates'!$AP50&gt;0,SUMPRODUCT(I48:Q48,'III Plan Rates'!$AG50:$AO50)/'III Plan Rates'!$AP50,0)</f>
        <v>0</v>
      </c>
      <c r="S48" s="444"/>
      <c r="T48" s="440" t="e">
        <f>'III Plan Rates'!$AA50*'V Consumer Factors'!$N$12*'II Rate Development &amp; Change'!$J$35</f>
        <v>#DIV/0!</v>
      </c>
      <c r="U48" s="440" t="e">
        <f>'III Plan Rates'!$AA50*'V Consumer Factors'!$N$13*'II Rate Development &amp; Change'!$J$35</f>
        <v>#DIV/0!</v>
      </c>
      <c r="V48" s="440" t="e">
        <f>'III Plan Rates'!$AA50*'V Consumer Factors'!$N$14*'II Rate Development &amp; Change'!$J$35</f>
        <v>#DIV/0!</v>
      </c>
      <c r="W48" s="440" t="e">
        <f>'III Plan Rates'!$AA50*'V Consumer Factors'!$N$15*'II Rate Development &amp; Change'!$J$35</f>
        <v>#DIV/0!</v>
      </c>
      <c r="X48" s="440" t="e">
        <f>'III Plan Rates'!$AA50*'V Consumer Factors'!$N$16*'II Rate Development &amp; Change'!$J$35</f>
        <v>#DIV/0!</v>
      </c>
      <c r="Y48" s="440" t="e">
        <f>'III Plan Rates'!$AA50*'V Consumer Factors'!$N$17*'II Rate Development &amp; Change'!$J$35</f>
        <v>#DIV/0!</v>
      </c>
      <c r="Z48" s="440" t="e">
        <f>'III Plan Rates'!$AA50*'V Consumer Factors'!$N$18*'II Rate Development &amp; Change'!$J$35</f>
        <v>#DIV/0!</v>
      </c>
      <c r="AA48" s="440" t="e">
        <f>'III Plan Rates'!$AA50*'V Consumer Factors'!$N$19*'II Rate Development &amp; Change'!$J$35</f>
        <v>#DIV/0!</v>
      </c>
      <c r="AB48" s="440" t="e">
        <f>'III Plan Rates'!$AA50*'V Consumer Factors'!$N$20*'II Rate Development &amp; Change'!$J$35</f>
        <v>#DIV/0!</v>
      </c>
      <c r="AC48" s="440">
        <f>IF('III Plan Rates'!$AP50&gt;0,SUMPRODUCT(T48:AB48,'III Plan Rates'!$AG50:$AO50)/'III Plan Rates'!$AP50,0)</f>
        <v>0</v>
      </c>
      <c r="AD48" s="441"/>
      <c r="AE48" s="442">
        <f t="shared" si="2"/>
        <v>0</v>
      </c>
      <c r="AF48" s="442">
        <f t="shared" si="3"/>
        <v>0</v>
      </c>
      <c r="AG48" s="442">
        <f t="shared" si="4"/>
        <v>0</v>
      </c>
      <c r="AH48" s="442">
        <f t="shared" si="5"/>
        <v>0</v>
      </c>
      <c r="AI48" s="442">
        <f t="shared" si="6"/>
        <v>0</v>
      </c>
      <c r="AJ48" s="442">
        <f t="shared" si="7"/>
        <v>0</v>
      </c>
      <c r="AK48" s="442">
        <f t="shared" si="8"/>
        <v>0</v>
      </c>
      <c r="AL48" s="442">
        <f t="shared" si="9"/>
        <v>0</v>
      </c>
      <c r="AM48" s="442">
        <f t="shared" si="10"/>
        <v>0</v>
      </c>
      <c r="AN48" s="442">
        <f t="shared" si="11"/>
        <v>0</v>
      </c>
      <c r="AO48" s="441"/>
      <c r="AP48" s="440" t="e">
        <f>'III Plan Rates'!$AA50*'V Consumer Factors'!$N$12*'II Rate Development &amp; Change'!$K$35</f>
        <v>#DIV/0!</v>
      </c>
      <c r="AQ48" s="440" t="e">
        <f>'III Plan Rates'!$AA50*'V Consumer Factors'!$N$13*'II Rate Development &amp; Change'!$K$35</f>
        <v>#DIV/0!</v>
      </c>
      <c r="AR48" s="440" t="e">
        <f>'III Plan Rates'!$AA50*'V Consumer Factors'!$N$14*'II Rate Development &amp; Change'!$K$35</f>
        <v>#DIV/0!</v>
      </c>
      <c r="AS48" s="440" t="e">
        <f>'III Plan Rates'!$AA50*'V Consumer Factors'!$N$15*'II Rate Development &amp; Change'!$K$35</f>
        <v>#DIV/0!</v>
      </c>
      <c r="AT48" s="440" t="e">
        <f>'III Plan Rates'!$AA50*'V Consumer Factors'!$N$16*'II Rate Development &amp; Change'!$K$35</f>
        <v>#DIV/0!</v>
      </c>
      <c r="AU48" s="440" t="e">
        <f>'III Plan Rates'!$AA50*'V Consumer Factors'!$N$17*'II Rate Development &amp; Change'!$K$35</f>
        <v>#DIV/0!</v>
      </c>
      <c r="AV48" s="440" t="e">
        <f>'III Plan Rates'!$AA50*'V Consumer Factors'!$N$18*'II Rate Development &amp; Change'!$K$35</f>
        <v>#DIV/0!</v>
      </c>
      <c r="AW48" s="440" t="e">
        <f>'III Plan Rates'!$AA50*'V Consumer Factors'!$N$19*'II Rate Development &amp; Change'!$K$35</f>
        <v>#DIV/0!</v>
      </c>
      <c r="AX48" s="440" t="e">
        <f>'III Plan Rates'!$AA50*'V Consumer Factors'!$N$20*'II Rate Development &amp; Change'!$K$35</f>
        <v>#DIV/0!</v>
      </c>
      <c r="AY48" s="440">
        <f>IF('III Plan Rates'!$AP50&gt;0,SUMPRODUCT(AP48:AX48,'III Plan Rates'!$AG50:$AO50)/'III Plan Rates'!$AP50,0)</f>
        <v>0</v>
      </c>
      <c r="AZ48" s="445"/>
      <c r="BA48" s="440" t="e">
        <f>'III Plan Rates'!$AA50*'V Consumer Factors'!$N$12*'II Rate Development &amp; Change'!$L$35</f>
        <v>#DIV/0!</v>
      </c>
      <c r="BB48" s="440" t="e">
        <f>'III Plan Rates'!$AA50*'V Consumer Factors'!$N$13*'II Rate Development &amp; Change'!$L$35</f>
        <v>#DIV/0!</v>
      </c>
      <c r="BC48" s="440" t="e">
        <f>'III Plan Rates'!$AA50*'V Consumer Factors'!$N$14*'II Rate Development &amp; Change'!$L$35</f>
        <v>#DIV/0!</v>
      </c>
      <c r="BD48" s="440" t="e">
        <f>'III Plan Rates'!$AA50*'V Consumer Factors'!$N$15*'II Rate Development &amp; Change'!$L$35</f>
        <v>#DIV/0!</v>
      </c>
      <c r="BE48" s="440" t="e">
        <f>'III Plan Rates'!$AA50*'V Consumer Factors'!$N$16*'II Rate Development &amp; Change'!$L$35</f>
        <v>#DIV/0!</v>
      </c>
      <c r="BF48" s="440" t="e">
        <f>'III Plan Rates'!$AA50*'V Consumer Factors'!$N$17*'II Rate Development &amp; Change'!$L$35</f>
        <v>#DIV/0!</v>
      </c>
      <c r="BG48" s="440" t="e">
        <f>'III Plan Rates'!$AA50*'V Consumer Factors'!$N$18*'II Rate Development &amp; Change'!$L$35</f>
        <v>#DIV/0!</v>
      </c>
      <c r="BH48" s="440" t="e">
        <f>'III Plan Rates'!$AA50*'V Consumer Factors'!$N$19*'II Rate Development &amp; Change'!$L$35</f>
        <v>#DIV/0!</v>
      </c>
      <c r="BI48" s="440" t="e">
        <f>'III Plan Rates'!$AA50*'V Consumer Factors'!$N$20*'II Rate Development &amp; Change'!$L$35</f>
        <v>#DIV/0!</v>
      </c>
      <c r="BJ48" s="440">
        <f>IF('III Plan Rates'!$AP50&gt;0,SUMPRODUCT(BA48:BI48,'III Plan Rates'!$AG50:$AO50)/'III Plan Rates'!$AP50,0)</f>
        <v>0</v>
      </c>
      <c r="BK48" s="445"/>
      <c r="BL48" s="440" t="e">
        <f>'III Plan Rates'!$AA50*'V Consumer Factors'!$N$12*'II Rate Development &amp; Change'!$M$35</f>
        <v>#DIV/0!</v>
      </c>
      <c r="BM48" s="440" t="e">
        <f>'III Plan Rates'!$AA50*'V Consumer Factors'!$N$13*'II Rate Development &amp; Change'!$M$35</f>
        <v>#DIV/0!</v>
      </c>
      <c r="BN48" s="440" t="e">
        <f>'III Plan Rates'!$AA50*'V Consumer Factors'!$N$14*'II Rate Development &amp; Change'!$M$35</f>
        <v>#DIV/0!</v>
      </c>
      <c r="BO48" s="440" t="e">
        <f>'III Plan Rates'!$AA50*'V Consumer Factors'!$N$15*'II Rate Development &amp; Change'!$M$35</f>
        <v>#DIV/0!</v>
      </c>
      <c r="BP48" s="440" t="e">
        <f>'III Plan Rates'!$AA50*'V Consumer Factors'!$N$16*'II Rate Development &amp; Change'!$M$35</f>
        <v>#DIV/0!</v>
      </c>
      <c r="BQ48" s="440" t="e">
        <f>'III Plan Rates'!$AA50*'V Consumer Factors'!$N$17*'II Rate Development &amp; Change'!$M$35</f>
        <v>#DIV/0!</v>
      </c>
      <c r="BR48" s="440" t="e">
        <f>'III Plan Rates'!$AA50*'V Consumer Factors'!$N$18*'II Rate Development &amp; Change'!$M$35</f>
        <v>#DIV/0!</v>
      </c>
      <c r="BS48" s="440" t="e">
        <f>'III Plan Rates'!$AA50*'V Consumer Factors'!$N$19*'II Rate Development &amp; Change'!$M$35</f>
        <v>#DIV/0!</v>
      </c>
      <c r="BT48" s="440" t="e">
        <f>'III Plan Rates'!$AA50*'V Consumer Factors'!$N$20*'II Rate Development &amp; Change'!$M$35</f>
        <v>#DIV/0!</v>
      </c>
      <c r="BU48" s="440">
        <f>IF('III Plan Rates'!$AP50&gt;0,SUMPRODUCT(BL48:BT48,'III Plan Rates'!$AG50:$AO50)/'III Plan Rates'!$AP50,0)</f>
        <v>0</v>
      </c>
    </row>
    <row r="49" spans="1:73" x14ac:dyDescent="0.25">
      <c r="A49" s="8" t="s">
        <v>114</v>
      </c>
      <c r="B49" s="437">
        <f>'III Plan Rates'!B51</f>
        <v>0</v>
      </c>
      <c r="C49" s="435">
        <f>'III Plan Rates'!D51</f>
        <v>0</v>
      </c>
      <c r="D49" s="436">
        <f>'III Plan Rates'!E51</f>
        <v>0</v>
      </c>
      <c r="E49" s="437">
        <f>'III Plan Rates'!F51</f>
        <v>0</v>
      </c>
      <c r="F49" s="438">
        <f>'III Plan Rates'!G51</f>
        <v>0</v>
      </c>
      <c r="G49" s="438">
        <f>'III Plan Rates'!J51</f>
        <v>0</v>
      </c>
      <c r="H49" s="258"/>
      <c r="I49" s="269"/>
      <c r="J49" s="269"/>
      <c r="K49" s="269"/>
      <c r="L49" s="269"/>
      <c r="M49" s="269"/>
      <c r="N49" s="269"/>
      <c r="O49" s="269"/>
      <c r="P49" s="269"/>
      <c r="Q49" s="269"/>
      <c r="R49" s="440">
        <f>IF('III Plan Rates'!$AP51&gt;0,SUMPRODUCT(I49:Q49,'III Plan Rates'!$AG51:$AO51)/'III Plan Rates'!$AP51,0)</f>
        <v>0</v>
      </c>
      <c r="S49" s="444"/>
      <c r="T49" s="440" t="e">
        <f>'III Plan Rates'!$AA51*'V Consumer Factors'!$N$12*'II Rate Development &amp; Change'!$J$35</f>
        <v>#DIV/0!</v>
      </c>
      <c r="U49" s="440" t="e">
        <f>'III Plan Rates'!$AA51*'V Consumer Factors'!$N$13*'II Rate Development &amp; Change'!$J$35</f>
        <v>#DIV/0!</v>
      </c>
      <c r="V49" s="440" t="e">
        <f>'III Plan Rates'!$AA51*'V Consumer Factors'!$N$14*'II Rate Development &amp; Change'!$J$35</f>
        <v>#DIV/0!</v>
      </c>
      <c r="W49" s="440" t="e">
        <f>'III Plan Rates'!$AA51*'V Consumer Factors'!$N$15*'II Rate Development &amp; Change'!$J$35</f>
        <v>#DIV/0!</v>
      </c>
      <c r="X49" s="440" t="e">
        <f>'III Plan Rates'!$AA51*'V Consumer Factors'!$N$16*'II Rate Development &amp; Change'!$J$35</f>
        <v>#DIV/0!</v>
      </c>
      <c r="Y49" s="440" t="e">
        <f>'III Plan Rates'!$AA51*'V Consumer Factors'!$N$17*'II Rate Development &amp; Change'!$J$35</f>
        <v>#DIV/0!</v>
      </c>
      <c r="Z49" s="440" t="e">
        <f>'III Plan Rates'!$AA51*'V Consumer Factors'!$N$18*'II Rate Development &amp; Change'!$J$35</f>
        <v>#DIV/0!</v>
      </c>
      <c r="AA49" s="440" t="e">
        <f>'III Plan Rates'!$AA51*'V Consumer Factors'!$N$19*'II Rate Development &amp; Change'!$J$35</f>
        <v>#DIV/0!</v>
      </c>
      <c r="AB49" s="440" t="e">
        <f>'III Plan Rates'!$AA51*'V Consumer Factors'!$N$20*'II Rate Development &amp; Change'!$J$35</f>
        <v>#DIV/0!</v>
      </c>
      <c r="AC49" s="440">
        <f>IF('III Plan Rates'!$AP51&gt;0,SUMPRODUCT(T49:AB49,'III Plan Rates'!$AG51:$AO51)/'III Plan Rates'!$AP51,0)</f>
        <v>0</v>
      </c>
      <c r="AD49" s="441"/>
      <c r="AE49" s="442">
        <f t="shared" si="2"/>
        <v>0</v>
      </c>
      <c r="AF49" s="442">
        <f t="shared" si="3"/>
        <v>0</v>
      </c>
      <c r="AG49" s="442">
        <f t="shared" si="4"/>
        <v>0</v>
      </c>
      <c r="AH49" s="442">
        <f t="shared" si="5"/>
        <v>0</v>
      </c>
      <c r="AI49" s="442">
        <f t="shared" si="6"/>
        <v>0</v>
      </c>
      <c r="AJ49" s="442">
        <f t="shared" si="7"/>
        <v>0</v>
      </c>
      <c r="AK49" s="442">
        <f t="shared" si="8"/>
        <v>0</v>
      </c>
      <c r="AL49" s="442">
        <f t="shared" si="9"/>
        <v>0</v>
      </c>
      <c r="AM49" s="442">
        <f t="shared" si="10"/>
        <v>0</v>
      </c>
      <c r="AN49" s="442">
        <f t="shared" si="11"/>
        <v>0</v>
      </c>
      <c r="AO49" s="441"/>
      <c r="AP49" s="440" t="e">
        <f>'III Plan Rates'!$AA51*'V Consumer Factors'!$N$12*'II Rate Development &amp; Change'!$K$35</f>
        <v>#DIV/0!</v>
      </c>
      <c r="AQ49" s="440" t="e">
        <f>'III Plan Rates'!$AA51*'V Consumer Factors'!$N$13*'II Rate Development &amp; Change'!$K$35</f>
        <v>#DIV/0!</v>
      </c>
      <c r="AR49" s="440" t="e">
        <f>'III Plan Rates'!$AA51*'V Consumer Factors'!$N$14*'II Rate Development &amp; Change'!$K$35</f>
        <v>#DIV/0!</v>
      </c>
      <c r="AS49" s="440" t="e">
        <f>'III Plan Rates'!$AA51*'V Consumer Factors'!$N$15*'II Rate Development &amp; Change'!$K$35</f>
        <v>#DIV/0!</v>
      </c>
      <c r="AT49" s="440" t="e">
        <f>'III Plan Rates'!$AA51*'V Consumer Factors'!$N$16*'II Rate Development &amp; Change'!$K$35</f>
        <v>#DIV/0!</v>
      </c>
      <c r="AU49" s="440" t="e">
        <f>'III Plan Rates'!$AA51*'V Consumer Factors'!$N$17*'II Rate Development &amp; Change'!$K$35</f>
        <v>#DIV/0!</v>
      </c>
      <c r="AV49" s="440" t="e">
        <f>'III Plan Rates'!$AA51*'V Consumer Factors'!$N$18*'II Rate Development &amp; Change'!$K$35</f>
        <v>#DIV/0!</v>
      </c>
      <c r="AW49" s="440" t="e">
        <f>'III Plan Rates'!$AA51*'V Consumer Factors'!$N$19*'II Rate Development &amp; Change'!$K$35</f>
        <v>#DIV/0!</v>
      </c>
      <c r="AX49" s="440" t="e">
        <f>'III Plan Rates'!$AA51*'V Consumer Factors'!$N$20*'II Rate Development &amp; Change'!$K$35</f>
        <v>#DIV/0!</v>
      </c>
      <c r="AY49" s="440">
        <f>IF('III Plan Rates'!$AP51&gt;0,SUMPRODUCT(AP49:AX49,'III Plan Rates'!$AG51:$AO51)/'III Plan Rates'!$AP51,0)</f>
        <v>0</v>
      </c>
      <c r="AZ49" s="445"/>
      <c r="BA49" s="440" t="e">
        <f>'III Plan Rates'!$AA51*'V Consumer Factors'!$N$12*'II Rate Development &amp; Change'!$L$35</f>
        <v>#DIV/0!</v>
      </c>
      <c r="BB49" s="440" t="e">
        <f>'III Plan Rates'!$AA51*'V Consumer Factors'!$N$13*'II Rate Development &amp; Change'!$L$35</f>
        <v>#DIV/0!</v>
      </c>
      <c r="BC49" s="440" t="e">
        <f>'III Plan Rates'!$AA51*'V Consumer Factors'!$N$14*'II Rate Development &amp; Change'!$L$35</f>
        <v>#DIV/0!</v>
      </c>
      <c r="BD49" s="440" t="e">
        <f>'III Plan Rates'!$AA51*'V Consumer Factors'!$N$15*'II Rate Development &amp; Change'!$L$35</f>
        <v>#DIV/0!</v>
      </c>
      <c r="BE49" s="440" t="e">
        <f>'III Plan Rates'!$AA51*'V Consumer Factors'!$N$16*'II Rate Development &amp; Change'!$L$35</f>
        <v>#DIV/0!</v>
      </c>
      <c r="BF49" s="440" t="e">
        <f>'III Plan Rates'!$AA51*'V Consumer Factors'!$N$17*'II Rate Development &amp; Change'!$L$35</f>
        <v>#DIV/0!</v>
      </c>
      <c r="BG49" s="440" t="e">
        <f>'III Plan Rates'!$AA51*'V Consumer Factors'!$N$18*'II Rate Development &amp; Change'!$L$35</f>
        <v>#DIV/0!</v>
      </c>
      <c r="BH49" s="440" t="e">
        <f>'III Plan Rates'!$AA51*'V Consumer Factors'!$N$19*'II Rate Development &amp; Change'!$L$35</f>
        <v>#DIV/0!</v>
      </c>
      <c r="BI49" s="440" t="e">
        <f>'III Plan Rates'!$AA51*'V Consumer Factors'!$N$20*'II Rate Development &amp; Change'!$L$35</f>
        <v>#DIV/0!</v>
      </c>
      <c r="BJ49" s="440">
        <f>IF('III Plan Rates'!$AP51&gt;0,SUMPRODUCT(BA49:BI49,'III Plan Rates'!$AG51:$AO51)/'III Plan Rates'!$AP51,0)</f>
        <v>0</v>
      </c>
      <c r="BK49" s="445"/>
      <c r="BL49" s="440" t="e">
        <f>'III Plan Rates'!$AA51*'V Consumer Factors'!$N$12*'II Rate Development &amp; Change'!$M$35</f>
        <v>#DIV/0!</v>
      </c>
      <c r="BM49" s="440" t="e">
        <f>'III Plan Rates'!$AA51*'V Consumer Factors'!$N$13*'II Rate Development &amp; Change'!$M$35</f>
        <v>#DIV/0!</v>
      </c>
      <c r="BN49" s="440" t="e">
        <f>'III Plan Rates'!$AA51*'V Consumer Factors'!$N$14*'II Rate Development &amp; Change'!$M$35</f>
        <v>#DIV/0!</v>
      </c>
      <c r="BO49" s="440" t="e">
        <f>'III Plan Rates'!$AA51*'V Consumer Factors'!$N$15*'II Rate Development &amp; Change'!$M$35</f>
        <v>#DIV/0!</v>
      </c>
      <c r="BP49" s="440" t="e">
        <f>'III Plan Rates'!$AA51*'V Consumer Factors'!$N$16*'II Rate Development &amp; Change'!$M$35</f>
        <v>#DIV/0!</v>
      </c>
      <c r="BQ49" s="440" t="e">
        <f>'III Plan Rates'!$AA51*'V Consumer Factors'!$N$17*'II Rate Development &amp; Change'!$M$35</f>
        <v>#DIV/0!</v>
      </c>
      <c r="BR49" s="440" t="e">
        <f>'III Plan Rates'!$AA51*'V Consumer Factors'!$N$18*'II Rate Development &amp; Change'!$M$35</f>
        <v>#DIV/0!</v>
      </c>
      <c r="BS49" s="440" t="e">
        <f>'III Plan Rates'!$AA51*'V Consumer Factors'!$N$19*'II Rate Development &amp; Change'!$M$35</f>
        <v>#DIV/0!</v>
      </c>
      <c r="BT49" s="440" t="e">
        <f>'III Plan Rates'!$AA51*'V Consumer Factors'!$N$20*'II Rate Development &amp; Change'!$M$35</f>
        <v>#DIV/0!</v>
      </c>
      <c r="BU49" s="440">
        <f>IF('III Plan Rates'!$AP51&gt;0,SUMPRODUCT(BL49:BT49,'III Plan Rates'!$AG51:$AO51)/'III Plan Rates'!$AP51,0)</f>
        <v>0</v>
      </c>
    </row>
    <row r="50" spans="1:73" x14ac:dyDescent="0.25">
      <c r="A50" s="8" t="s">
        <v>115</v>
      </c>
      <c r="B50" s="437">
        <f>'III Plan Rates'!B52</f>
        <v>0</v>
      </c>
      <c r="C50" s="435">
        <f>'III Plan Rates'!D52</f>
        <v>0</v>
      </c>
      <c r="D50" s="436">
        <f>'III Plan Rates'!E52</f>
        <v>0</v>
      </c>
      <c r="E50" s="437">
        <f>'III Plan Rates'!F52</f>
        <v>0</v>
      </c>
      <c r="F50" s="438">
        <f>'III Plan Rates'!G52</f>
        <v>0</v>
      </c>
      <c r="G50" s="438">
        <f>'III Plan Rates'!J52</f>
        <v>0</v>
      </c>
      <c r="H50" s="258"/>
      <c r="I50" s="269"/>
      <c r="J50" s="269"/>
      <c r="K50" s="269"/>
      <c r="L50" s="269"/>
      <c r="M50" s="269"/>
      <c r="N50" s="269"/>
      <c r="O50" s="269"/>
      <c r="P50" s="269"/>
      <c r="Q50" s="269"/>
      <c r="R50" s="440">
        <f>IF('III Plan Rates'!$AP52&gt;0,SUMPRODUCT(I50:Q50,'III Plan Rates'!$AG52:$AO52)/'III Plan Rates'!$AP52,0)</f>
        <v>0</v>
      </c>
      <c r="S50" s="444"/>
      <c r="T50" s="440" t="e">
        <f>'III Plan Rates'!$AA52*'V Consumer Factors'!$N$12*'II Rate Development &amp; Change'!$J$35</f>
        <v>#DIV/0!</v>
      </c>
      <c r="U50" s="440" t="e">
        <f>'III Plan Rates'!$AA52*'V Consumer Factors'!$N$13*'II Rate Development &amp; Change'!$J$35</f>
        <v>#DIV/0!</v>
      </c>
      <c r="V50" s="440" t="e">
        <f>'III Plan Rates'!$AA52*'V Consumer Factors'!$N$14*'II Rate Development &amp; Change'!$J$35</f>
        <v>#DIV/0!</v>
      </c>
      <c r="W50" s="440" t="e">
        <f>'III Plan Rates'!$AA52*'V Consumer Factors'!$N$15*'II Rate Development &amp; Change'!$J$35</f>
        <v>#DIV/0!</v>
      </c>
      <c r="X50" s="440" t="e">
        <f>'III Plan Rates'!$AA52*'V Consumer Factors'!$N$16*'II Rate Development &amp; Change'!$J$35</f>
        <v>#DIV/0!</v>
      </c>
      <c r="Y50" s="440" t="e">
        <f>'III Plan Rates'!$AA52*'V Consumer Factors'!$N$17*'II Rate Development &amp; Change'!$J$35</f>
        <v>#DIV/0!</v>
      </c>
      <c r="Z50" s="440" t="e">
        <f>'III Plan Rates'!$AA52*'V Consumer Factors'!$N$18*'II Rate Development &amp; Change'!$J$35</f>
        <v>#DIV/0!</v>
      </c>
      <c r="AA50" s="440" t="e">
        <f>'III Plan Rates'!$AA52*'V Consumer Factors'!$N$19*'II Rate Development &amp; Change'!$J$35</f>
        <v>#DIV/0!</v>
      </c>
      <c r="AB50" s="440" t="e">
        <f>'III Plan Rates'!$AA52*'V Consumer Factors'!$N$20*'II Rate Development &amp; Change'!$J$35</f>
        <v>#DIV/0!</v>
      </c>
      <c r="AC50" s="440">
        <f>IF('III Plan Rates'!$AP52&gt;0,SUMPRODUCT(T50:AB50,'III Plan Rates'!$AG52:$AO52)/'III Plan Rates'!$AP52,0)</f>
        <v>0</v>
      </c>
      <c r="AD50" s="441"/>
      <c r="AE50" s="442">
        <f t="shared" si="2"/>
        <v>0</v>
      </c>
      <c r="AF50" s="442">
        <f t="shared" si="3"/>
        <v>0</v>
      </c>
      <c r="AG50" s="442">
        <f t="shared" si="4"/>
        <v>0</v>
      </c>
      <c r="AH50" s="442">
        <f t="shared" si="5"/>
        <v>0</v>
      </c>
      <c r="AI50" s="442">
        <f t="shared" si="6"/>
        <v>0</v>
      </c>
      <c r="AJ50" s="442">
        <f t="shared" si="7"/>
        <v>0</v>
      </c>
      <c r="AK50" s="442">
        <f t="shared" si="8"/>
        <v>0</v>
      </c>
      <c r="AL50" s="442">
        <f t="shared" si="9"/>
        <v>0</v>
      </c>
      <c r="AM50" s="442">
        <f t="shared" si="10"/>
        <v>0</v>
      </c>
      <c r="AN50" s="442">
        <f t="shared" si="11"/>
        <v>0</v>
      </c>
      <c r="AO50" s="441"/>
      <c r="AP50" s="440" t="e">
        <f>'III Plan Rates'!$AA52*'V Consumer Factors'!$N$12*'II Rate Development &amp; Change'!$K$35</f>
        <v>#DIV/0!</v>
      </c>
      <c r="AQ50" s="440" t="e">
        <f>'III Plan Rates'!$AA52*'V Consumer Factors'!$N$13*'II Rate Development &amp; Change'!$K$35</f>
        <v>#DIV/0!</v>
      </c>
      <c r="AR50" s="440" t="e">
        <f>'III Plan Rates'!$AA52*'V Consumer Factors'!$N$14*'II Rate Development &amp; Change'!$K$35</f>
        <v>#DIV/0!</v>
      </c>
      <c r="AS50" s="440" t="e">
        <f>'III Plan Rates'!$AA52*'V Consumer Factors'!$N$15*'II Rate Development &amp; Change'!$K$35</f>
        <v>#DIV/0!</v>
      </c>
      <c r="AT50" s="440" t="e">
        <f>'III Plan Rates'!$AA52*'V Consumer Factors'!$N$16*'II Rate Development &amp; Change'!$K$35</f>
        <v>#DIV/0!</v>
      </c>
      <c r="AU50" s="440" t="e">
        <f>'III Plan Rates'!$AA52*'V Consumer Factors'!$N$17*'II Rate Development &amp; Change'!$K$35</f>
        <v>#DIV/0!</v>
      </c>
      <c r="AV50" s="440" t="e">
        <f>'III Plan Rates'!$AA52*'V Consumer Factors'!$N$18*'II Rate Development &amp; Change'!$K$35</f>
        <v>#DIV/0!</v>
      </c>
      <c r="AW50" s="440" t="e">
        <f>'III Plan Rates'!$AA52*'V Consumer Factors'!$N$19*'II Rate Development &amp; Change'!$K$35</f>
        <v>#DIV/0!</v>
      </c>
      <c r="AX50" s="440" t="e">
        <f>'III Plan Rates'!$AA52*'V Consumer Factors'!$N$20*'II Rate Development &amp; Change'!$K$35</f>
        <v>#DIV/0!</v>
      </c>
      <c r="AY50" s="440">
        <f>IF('III Plan Rates'!$AP52&gt;0,SUMPRODUCT(AP50:AX50,'III Plan Rates'!$AG52:$AO52)/'III Plan Rates'!$AP52,0)</f>
        <v>0</v>
      </c>
      <c r="AZ50" s="445"/>
      <c r="BA50" s="440" t="e">
        <f>'III Plan Rates'!$AA52*'V Consumer Factors'!$N$12*'II Rate Development &amp; Change'!$L$35</f>
        <v>#DIV/0!</v>
      </c>
      <c r="BB50" s="440" t="e">
        <f>'III Plan Rates'!$AA52*'V Consumer Factors'!$N$13*'II Rate Development &amp; Change'!$L$35</f>
        <v>#DIV/0!</v>
      </c>
      <c r="BC50" s="440" t="e">
        <f>'III Plan Rates'!$AA52*'V Consumer Factors'!$N$14*'II Rate Development &amp; Change'!$L$35</f>
        <v>#DIV/0!</v>
      </c>
      <c r="BD50" s="440" t="e">
        <f>'III Plan Rates'!$AA52*'V Consumer Factors'!$N$15*'II Rate Development &amp; Change'!$L$35</f>
        <v>#DIV/0!</v>
      </c>
      <c r="BE50" s="440" t="e">
        <f>'III Plan Rates'!$AA52*'V Consumer Factors'!$N$16*'II Rate Development &amp; Change'!$L$35</f>
        <v>#DIV/0!</v>
      </c>
      <c r="BF50" s="440" t="e">
        <f>'III Plan Rates'!$AA52*'V Consumer Factors'!$N$17*'II Rate Development &amp; Change'!$L$35</f>
        <v>#DIV/0!</v>
      </c>
      <c r="BG50" s="440" t="e">
        <f>'III Plan Rates'!$AA52*'V Consumer Factors'!$N$18*'II Rate Development &amp; Change'!$L$35</f>
        <v>#DIV/0!</v>
      </c>
      <c r="BH50" s="440" t="e">
        <f>'III Plan Rates'!$AA52*'V Consumer Factors'!$N$19*'II Rate Development &amp; Change'!$L$35</f>
        <v>#DIV/0!</v>
      </c>
      <c r="BI50" s="440" t="e">
        <f>'III Plan Rates'!$AA52*'V Consumer Factors'!$N$20*'II Rate Development &amp; Change'!$L$35</f>
        <v>#DIV/0!</v>
      </c>
      <c r="BJ50" s="440">
        <f>IF('III Plan Rates'!$AP52&gt;0,SUMPRODUCT(BA50:BI50,'III Plan Rates'!$AG52:$AO52)/'III Plan Rates'!$AP52,0)</f>
        <v>0</v>
      </c>
      <c r="BK50" s="445"/>
      <c r="BL50" s="440" t="e">
        <f>'III Plan Rates'!$AA52*'V Consumer Factors'!$N$12*'II Rate Development &amp; Change'!$M$35</f>
        <v>#DIV/0!</v>
      </c>
      <c r="BM50" s="440" t="e">
        <f>'III Plan Rates'!$AA52*'V Consumer Factors'!$N$13*'II Rate Development &amp; Change'!$M$35</f>
        <v>#DIV/0!</v>
      </c>
      <c r="BN50" s="440" t="e">
        <f>'III Plan Rates'!$AA52*'V Consumer Factors'!$N$14*'II Rate Development &amp; Change'!$M$35</f>
        <v>#DIV/0!</v>
      </c>
      <c r="BO50" s="440" t="e">
        <f>'III Plan Rates'!$AA52*'V Consumer Factors'!$N$15*'II Rate Development &amp; Change'!$M$35</f>
        <v>#DIV/0!</v>
      </c>
      <c r="BP50" s="440" t="e">
        <f>'III Plan Rates'!$AA52*'V Consumer Factors'!$N$16*'II Rate Development &amp; Change'!$M$35</f>
        <v>#DIV/0!</v>
      </c>
      <c r="BQ50" s="440" t="e">
        <f>'III Plan Rates'!$AA52*'V Consumer Factors'!$N$17*'II Rate Development &amp; Change'!$M$35</f>
        <v>#DIV/0!</v>
      </c>
      <c r="BR50" s="440" t="e">
        <f>'III Plan Rates'!$AA52*'V Consumer Factors'!$N$18*'II Rate Development &amp; Change'!$M$35</f>
        <v>#DIV/0!</v>
      </c>
      <c r="BS50" s="440" t="e">
        <f>'III Plan Rates'!$AA52*'V Consumer Factors'!$N$19*'II Rate Development &amp; Change'!$M$35</f>
        <v>#DIV/0!</v>
      </c>
      <c r="BT50" s="440" t="e">
        <f>'III Plan Rates'!$AA52*'V Consumer Factors'!$N$20*'II Rate Development &amp; Change'!$M$35</f>
        <v>#DIV/0!</v>
      </c>
      <c r="BU50" s="440">
        <f>IF('III Plan Rates'!$AP52&gt;0,SUMPRODUCT(BL50:BT50,'III Plan Rates'!$AG52:$AO52)/'III Plan Rates'!$AP52,0)</f>
        <v>0</v>
      </c>
    </row>
    <row r="51" spans="1:73" x14ac:dyDescent="0.25">
      <c r="A51" s="8" t="s">
        <v>116</v>
      </c>
      <c r="B51" s="437">
        <f>'III Plan Rates'!B53</f>
        <v>0</v>
      </c>
      <c r="C51" s="435">
        <f>'III Plan Rates'!D53</f>
        <v>0</v>
      </c>
      <c r="D51" s="436">
        <f>'III Plan Rates'!E53</f>
        <v>0</v>
      </c>
      <c r="E51" s="437">
        <f>'III Plan Rates'!F53</f>
        <v>0</v>
      </c>
      <c r="F51" s="438">
        <f>'III Plan Rates'!G53</f>
        <v>0</v>
      </c>
      <c r="G51" s="438">
        <f>'III Plan Rates'!J53</f>
        <v>0</v>
      </c>
      <c r="H51" s="258"/>
      <c r="I51" s="269"/>
      <c r="J51" s="269"/>
      <c r="K51" s="269"/>
      <c r="L51" s="269"/>
      <c r="M51" s="269"/>
      <c r="N51" s="269"/>
      <c r="O51" s="269"/>
      <c r="P51" s="269"/>
      <c r="Q51" s="269"/>
      <c r="R51" s="440">
        <f>IF('III Plan Rates'!$AP53&gt;0,SUMPRODUCT(I51:Q51,'III Plan Rates'!$AG53:$AO53)/'III Plan Rates'!$AP53,0)</f>
        <v>0</v>
      </c>
      <c r="S51" s="444"/>
      <c r="T51" s="440" t="e">
        <f>'III Plan Rates'!$AA53*'V Consumer Factors'!$N$12*'II Rate Development &amp; Change'!$J$35</f>
        <v>#DIV/0!</v>
      </c>
      <c r="U51" s="440" t="e">
        <f>'III Plan Rates'!$AA53*'V Consumer Factors'!$N$13*'II Rate Development &amp; Change'!$J$35</f>
        <v>#DIV/0!</v>
      </c>
      <c r="V51" s="440" t="e">
        <f>'III Plan Rates'!$AA53*'V Consumer Factors'!$N$14*'II Rate Development &amp; Change'!$J$35</f>
        <v>#DIV/0!</v>
      </c>
      <c r="W51" s="440" t="e">
        <f>'III Plan Rates'!$AA53*'V Consumer Factors'!$N$15*'II Rate Development &amp; Change'!$J$35</f>
        <v>#DIV/0!</v>
      </c>
      <c r="X51" s="440" t="e">
        <f>'III Plan Rates'!$AA53*'V Consumer Factors'!$N$16*'II Rate Development &amp; Change'!$J$35</f>
        <v>#DIV/0!</v>
      </c>
      <c r="Y51" s="440" t="e">
        <f>'III Plan Rates'!$AA53*'V Consumer Factors'!$N$17*'II Rate Development &amp; Change'!$J$35</f>
        <v>#DIV/0!</v>
      </c>
      <c r="Z51" s="440" t="e">
        <f>'III Plan Rates'!$AA53*'V Consumer Factors'!$N$18*'II Rate Development &amp; Change'!$J$35</f>
        <v>#DIV/0!</v>
      </c>
      <c r="AA51" s="440" t="e">
        <f>'III Plan Rates'!$AA53*'V Consumer Factors'!$N$19*'II Rate Development &amp; Change'!$J$35</f>
        <v>#DIV/0!</v>
      </c>
      <c r="AB51" s="440" t="e">
        <f>'III Plan Rates'!$AA53*'V Consumer Factors'!$N$20*'II Rate Development &amp; Change'!$J$35</f>
        <v>#DIV/0!</v>
      </c>
      <c r="AC51" s="440">
        <f>IF('III Plan Rates'!$AP53&gt;0,SUMPRODUCT(T51:AB51,'III Plan Rates'!$AG53:$AO53)/'III Plan Rates'!$AP53,0)</f>
        <v>0</v>
      </c>
      <c r="AD51" s="441"/>
      <c r="AE51" s="442">
        <f t="shared" si="2"/>
        <v>0</v>
      </c>
      <c r="AF51" s="442">
        <f t="shared" si="3"/>
        <v>0</v>
      </c>
      <c r="AG51" s="442">
        <f t="shared" si="4"/>
        <v>0</v>
      </c>
      <c r="AH51" s="442">
        <f t="shared" si="5"/>
        <v>0</v>
      </c>
      <c r="AI51" s="442">
        <f t="shared" si="6"/>
        <v>0</v>
      </c>
      <c r="AJ51" s="442">
        <f t="shared" si="7"/>
        <v>0</v>
      </c>
      <c r="AK51" s="442">
        <f t="shared" si="8"/>
        <v>0</v>
      </c>
      <c r="AL51" s="442">
        <f t="shared" si="9"/>
        <v>0</v>
      </c>
      <c r="AM51" s="442">
        <f t="shared" si="10"/>
        <v>0</v>
      </c>
      <c r="AN51" s="442">
        <f t="shared" si="11"/>
        <v>0</v>
      </c>
      <c r="AO51" s="441"/>
      <c r="AP51" s="440" t="e">
        <f>'III Plan Rates'!$AA53*'V Consumer Factors'!$N$12*'II Rate Development &amp; Change'!$K$35</f>
        <v>#DIV/0!</v>
      </c>
      <c r="AQ51" s="440" t="e">
        <f>'III Plan Rates'!$AA53*'V Consumer Factors'!$N$13*'II Rate Development &amp; Change'!$K$35</f>
        <v>#DIV/0!</v>
      </c>
      <c r="AR51" s="440" t="e">
        <f>'III Plan Rates'!$AA53*'V Consumer Factors'!$N$14*'II Rate Development &amp; Change'!$K$35</f>
        <v>#DIV/0!</v>
      </c>
      <c r="AS51" s="440" t="e">
        <f>'III Plan Rates'!$AA53*'V Consumer Factors'!$N$15*'II Rate Development &amp; Change'!$K$35</f>
        <v>#DIV/0!</v>
      </c>
      <c r="AT51" s="440" t="e">
        <f>'III Plan Rates'!$AA53*'V Consumer Factors'!$N$16*'II Rate Development &amp; Change'!$K$35</f>
        <v>#DIV/0!</v>
      </c>
      <c r="AU51" s="440" t="e">
        <f>'III Plan Rates'!$AA53*'V Consumer Factors'!$N$17*'II Rate Development &amp; Change'!$K$35</f>
        <v>#DIV/0!</v>
      </c>
      <c r="AV51" s="440" t="e">
        <f>'III Plan Rates'!$AA53*'V Consumer Factors'!$N$18*'II Rate Development &amp; Change'!$K$35</f>
        <v>#DIV/0!</v>
      </c>
      <c r="AW51" s="440" t="e">
        <f>'III Plan Rates'!$AA53*'V Consumer Factors'!$N$19*'II Rate Development &amp; Change'!$K$35</f>
        <v>#DIV/0!</v>
      </c>
      <c r="AX51" s="440" t="e">
        <f>'III Plan Rates'!$AA53*'V Consumer Factors'!$N$20*'II Rate Development &amp; Change'!$K$35</f>
        <v>#DIV/0!</v>
      </c>
      <c r="AY51" s="440">
        <f>IF('III Plan Rates'!$AP53&gt;0,SUMPRODUCT(AP51:AX51,'III Plan Rates'!$AG53:$AO53)/'III Plan Rates'!$AP53,0)</f>
        <v>0</v>
      </c>
      <c r="AZ51" s="445"/>
      <c r="BA51" s="440" t="e">
        <f>'III Plan Rates'!$AA53*'V Consumer Factors'!$N$12*'II Rate Development &amp; Change'!$L$35</f>
        <v>#DIV/0!</v>
      </c>
      <c r="BB51" s="440" t="e">
        <f>'III Plan Rates'!$AA53*'V Consumer Factors'!$N$13*'II Rate Development &amp; Change'!$L$35</f>
        <v>#DIV/0!</v>
      </c>
      <c r="BC51" s="440" t="e">
        <f>'III Plan Rates'!$AA53*'V Consumer Factors'!$N$14*'II Rate Development &amp; Change'!$L$35</f>
        <v>#DIV/0!</v>
      </c>
      <c r="BD51" s="440" t="e">
        <f>'III Plan Rates'!$AA53*'V Consumer Factors'!$N$15*'II Rate Development &amp; Change'!$L$35</f>
        <v>#DIV/0!</v>
      </c>
      <c r="BE51" s="440" t="e">
        <f>'III Plan Rates'!$AA53*'V Consumer Factors'!$N$16*'II Rate Development &amp; Change'!$L$35</f>
        <v>#DIV/0!</v>
      </c>
      <c r="BF51" s="440" t="e">
        <f>'III Plan Rates'!$AA53*'V Consumer Factors'!$N$17*'II Rate Development &amp; Change'!$L$35</f>
        <v>#DIV/0!</v>
      </c>
      <c r="BG51" s="440" t="e">
        <f>'III Plan Rates'!$AA53*'V Consumer Factors'!$N$18*'II Rate Development &amp; Change'!$L$35</f>
        <v>#DIV/0!</v>
      </c>
      <c r="BH51" s="440" t="e">
        <f>'III Plan Rates'!$AA53*'V Consumer Factors'!$N$19*'II Rate Development &amp; Change'!$L$35</f>
        <v>#DIV/0!</v>
      </c>
      <c r="BI51" s="440" t="e">
        <f>'III Plan Rates'!$AA53*'V Consumer Factors'!$N$20*'II Rate Development &amp; Change'!$L$35</f>
        <v>#DIV/0!</v>
      </c>
      <c r="BJ51" s="440">
        <f>IF('III Plan Rates'!$AP53&gt;0,SUMPRODUCT(BA51:BI51,'III Plan Rates'!$AG53:$AO53)/'III Plan Rates'!$AP53,0)</f>
        <v>0</v>
      </c>
      <c r="BK51" s="445"/>
      <c r="BL51" s="440" t="e">
        <f>'III Plan Rates'!$AA53*'V Consumer Factors'!$N$12*'II Rate Development &amp; Change'!$M$35</f>
        <v>#DIV/0!</v>
      </c>
      <c r="BM51" s="440" t="e">
        <f>'III Plan Rates'!$AA53*'V Consumer Factors'!$N$13*'II Rate Development &amp; Change'!$M$35</f>
        <v>#DIV/0!</v>
      </c>
      <c r="BN51" s="440" t="e">
        <f>'III Plan Rates'!$AA53*'V Consumer Factors'!$N$14*'II Rate Development &amp; Change'!$M$35</f>
        <v>#DIV/0!</v>
      </c>
      <c r="BO51" s="440" t="e">
        <f>'III Plan Rates'!$AA53*'V Consumer Factors'!$N$15*'II Rate Development &amp; Change'!$M$35</f>
        <v>#DIV/0!</v>
      </c>
      <c r="BP51" s="440" t="e">
        <f>'III Plan Rates'!$AA53*'V Consumer Factors'!$N$16*'II Rate Development &amp; Change'!$M$35</f>
        <v>#DIV/0!</v>
      </c>
      <c r="BQ51" s="440" t="e">
        <f>'III Plan Rates'!$AA53*'V Consumer Factors'!$N$17*'II Rate Development &amp; Change'!$M$35</f>
        <v>#DIV/0!</v>
      </c>
      <c r="BR51" s="440" t="e">
        <f>'III Plan Rates'!$AA53*'V Consumer Factors'!$N$18*'II Rate Development &amp; Change'!$M$35</f>
        <v>#DIV/0!</v>
      </c>
      <c r="BS51" s="440" t="e">
        <f>'III Plan Rates'!$AA53*'V Consumer Factors'!$N$19*'II Rate Development &amp; Change'!$M$35</f>
        <v>#DIV/0!</v>
      </c>
      <c r="BT51" s="440" t="e">
        <f>'III Plan Rates'!$AA53*'V Consumer Factors'!$N$20*'II Rate Development &amp; Change'!$M$35</f>
        <v>#DIV/0!</v>
      </c>
      <c r="BU51" s="440">
        <f>IF('III Plan Rates'!$AP53&gt;0,SUMPRODUCT(BL51:BT51,'III Plan Rates'!$AG53:$AO53)/'III Plan Rates'!$AP53,0)</f>
        <v>0</v>
      </c>
    </row>
    <row r="52" spans="1:73" x14ac:dyDescent="0.25">
      <c r="A52" s="8" t="s">
        <v>117</v>
      </c>
      <c r="B52" s="437">
        <f>'III Plan Rates'!B54</f>
        <v>0</v>
      </c>
      <c r="C52" s="435">
        <f>'III Plan Rates'!D54</f>
        <v>0</v>
      </c>
      <c r="D52" s="436">
        <f>'III Plan Rates'!E54</f>
        <v>0</v>
      </c>
      <c r="E52" s="437">
        <f>'III Plan Rates'!F54</f>
        <v>0</v>
      </c>
      <c r="F52" s="438">
        <f>'III Plan Rates'!G54</f>
        <v>0</v>
      </c>
      <c r="G52" s="438">
        <f>'III Plan Rates'!J54</f>
        <v>0</v>
      </c>
      <c r="H52" s="258"/>
      <c r="I52" s="269"/>
      <c r="J52" s="269"/>
      <c r="K52" s="269"/>
      <c r="L52" s="269"/>
      <c r="M52" s="269"/>
      <c r="N52" s="269"/>
      <c r="O52" s="269"/>
      <c r="P52" s="269"/>
      <c r="Q52" s="269"/>
      <c r="R52" s="440">
        <f>IF('III Plan Rates'!$AP54&gt;0,SUMPRODUCT(I52:Q52,'III Plan Rates'!$AG54:$AO54)/'III Plan Rates'!$AP54,0)</f>
        <v>0</v>
      </c>
      <c r="S52" s="444"/>
      <c r="T52" s="440" t="e">
        <f>'III Plan Rates'!$AA54*'V Consumer Factors'!$N$12*'II Rate Development &amp; Change'!$J$35</f>
        <v>#DIV/0!</v>
      </c>
      <c r="U52" s="440" t="e">
        <f>'III Plan Rates'!$AA54*'V Consumer Factors'!$N$13*'II Rate Development &amp; Change'!$J$35</f>
        <v>#DIV/0!</v>
      </c>
      <c r="V52" s="440" t="e">
        <f>'III Plan Rates'!$AA54*'V Consumer Factors'!$N$14*'II Rate Development &amp; Change'!$J$35</f>
        <v>#DIV/0!</v>
      </c>
      <c r="W52" s="440" t="e">
        <f>'III Plan Rates'!$AA54*'V Consumer Factors'!$N$15*'II Rate Development &amp; Change'!$J$35</f>
        <v>#DIV/0!</v>
      </c>
      <c r="X52" s="440" t="e">
        <f>'III Plan Rates'!$AA54*'V Consumer Factors'!$N$16*'II Rate Development &amp; Change'!$J$35</f>
        <v>#DIV/0!</v>
      </c>
      <c r="Y52" s="440" t="e">
        <f>'III Plan Rates'!$AA54*'V Consumer Factors'!$N$17*'II Rate Development &amp; Change'!$J$35</f>
        <v>#DIV/0!</v>
      </c>
      <c r="Z52" s="440" t="e">
        <f>'III Plan Rates'!$AA54*'V Consumer Factors'!$N$18*'II Rate Development &amp; Change'!$J$35</f>
        <v>#DIV/0!</v>
      </c>
      <c r="AA52" s="440" t="e">
        <f>'III Plan Rates'!$AA54*'V Consumer Factors'!$N$19*'II Rate Development &amp; Change'!$J$35</f>
        <v>#DIV/0!</v>
      </c>
      <c r="AB52" s="440" t="e">
        <f>'III Plan Rates'!$AA54*'V Consumer Factors'!$N$20*'II Rate Development &amp; Change'!$J$35</f>
        <v>#DIV/0!</v>
      </c>
      <c r="AC52" s="440">
        <f>IF('III Plan Rates'!$AP54&gt;0,SUMPRODUCT(T52:AB52,'III Plan Rates'!$AG54:$AO54)/'III Plan Rates'!$AP54,0)</f>
        <v>0</v>
      </c>
      <c r="AD52" s="441"/>
      <c r="AE52" s="442">
        <f t="shared" si="2"/>
        <v>0</v>
      </c>
      <c r="AF52" s="442">
        <f t="shared" si="3"/>
        <v>0</v>
      </c>
      <c r="AG52" s="442">
        <f t="shared" si="4"/>
        <v>0</v>
      </c>
      <c r="AH52" s="442">
        <f t="shared" si="5"/>
        <v>0</v>
      </c>
      <c r="AI52" s="442">
        <f t="shared" si="6"/>
        <v>0</v>
      </c>
      <c r="AJ52" s="442">
        <f t="shared" si="7"/>
        <v>0</v>
      </c>
      <c r="AK52" s="442">
        <f t="shared" si="8"/>
        <v>0</v>
      </c>
      <c r="AL52" s="442">
        <f t="shared" si="9"/>
        <v>0</v>
      </c>
      <c r="AM52" s="442">
        <f t="shared" si="10"/>
        <v>0</v>
      </c>
      <c r="AN52" s="442">
        <f t="shared" si="11"/>
        <v>0</v>
      </c>
      <c r="AO52" s="441"/>
      <c r="AP52" s="440" t="e">
        <f>'III Plan Rates'!$AA54*'V Consumer Factors'!$N$12*'II Rate Development &amp; Change'!$K$35</f>
        <v>#DIV/0!</v>
      </c>
      <c r="AQ52" s="440" t="e">
        <f>'III Plan Rates'!$AA54*'V Consumer Factors'!$N$13*'II Rate Development &amp; Change'!$K$35</f>
        <v>#DIV/0!</v>
      </c>
      <c r="AR52" s="440" t="e">
        <f>'III Plan Rates'!$AA54*'V Consumer Factors'!$N$14*'II Rate Development &amp; Change'!$K$35</f>
        <v>#DIV/0!</v>
      </c>
      <c r="AS52" s="440" t="e">
        <f>'III Plan Rates'!$AA54*'V Consumer Factors'!$N$15*'II Rate Development &amp; Change'!$K$35</f>
        <v>#DIV/0!</v>
      </c>
      <c r="AT52" s="440" t="e">
        <f>'III Plan Rates'!$AA54*'V Consumer Factors'!$N$16*'II Rate Development &amp; Change'!$K$35</f>
        <v>#DIV/0!</v>
      </c>
      <c r="AU52" s="440" t="e">
        <f>'III Plan Rates'!$AA54*'V Consumer Factors'!$N$17*'II Rate Development &amp; Change'!$K$35</f>
        <v>#DIV/0!</v>
      </c>
      <c r="AV52" s="440" t="e">
        <f>'III Plan Rates'!$AA54*'V Consumer Factors'!$N$18*'II Rate Development &amp; Change'!$K$35</f>
        <v>#DIV/0!</v>
      </c>
      <c r="AW52" s="440" t="e">
        <f>'III Plan Rates'!$AA54*'V Consumer Factors'!$N$19*'II Rate Development &amp; Change'!$K$35</f>
        <v>#DIV/0!</v>
      </c>
      <c r="AX52" s="440" t="e">
        <f>'III Plan Rates'!$AA54*'V Consumer Factors'!$N$20*'II Rate Development &amp; Change'!$K$35</f>
        <v>#DIV/0!</v>
      </c>
      <c r="AY52" s="440">
        <f>IF('III Plan Rates'!$AP54&gt;0,SUMPRODUCT(AP52:AX52,'III Plan Rates'!$AG54:$AO54)/'III Plan Rates'!$AP54,0)</f>
        <v>0</v>
      </c>
      <c r="AZ52" s="445"/>
      <c r="BA52" s="440" t="e">
        <f>'III Plan Rates'!$AA54*'V Consumer Factors'!$N$12*'II Rate Development &amp; Change'!$L$35</f>
        <v>#DIV/0!</v>
      </c>
      <c r="BB52" s="440" t="e">
        <f>'III Plan Rates'!$AA54*'V Consumer Factors'!$N$13*'II Rate Development &amp; Change'!$L$35</f>
        <v>#DIV/0!</v>
      </c>
      <c r="BC52" s="440" t="e">
        <f>'III Plan Rates'!$AA54*'V Consumer Factors'!$N$14*'II Rate Development &amp; Change'!$L$35</f>
        <v>#DIV/0!</v>
      </c>
      <c r="BD52" s="440" t="e">
        <f>'III Plan Rates'!$AA54*'V Consumer Factors'!$N$15*'II Rate Development &amp; Change'!$L$35</f>
        <v>#DIV/0!</v>
      </c>
      <c r="BE52" s="440" t="e">
        <f>'III Plan Rates'!$AA54*'V Consumer Factors'!$N$16*'II Rate Development &amp; Change'!$L$35</f>
        <v>#DIV/0!</v>
      </c>
      <c r="BF52" s="440" t="e">
        <f>'III Plan Rates'!$AA54*'V Consumer Factors'!$N$17*'II Rate Development &amp; Change'!$L$35</f>
        <v>#DIV/0!</v>
      </c>
      <c r="BG52" s="440" t="e">
        <f>'III Plan Rates'!$AA54*'V Consumer Factors'!$N$18*'II Rate Development &amp; Change'!$L$35</f>
        <v>#DIV/0!</v>
      </c>
      <c r="BH52" s="440" t="e">
        <f>'III Plan Rates'!$AA54*'V Consumer Factors'!$N$19*'II Rate Development &amp; Change'!$L$35</f>
        <v>#DIV/0!</v>
      </c>
      <c r="BI52" s="440" t="e">
        <f>'III Plan Rates'!$AA54*'V Consumer Factors'!$N$20*'II Rate Development &amp; Change'!$L$35</f>
        <v>#DIV/0!</v>
      </c>
      <c r="BJ52" s="440">
        <f>IF('III Plan Rates'!$AP54&gt;0,SUMPRODUCT(BA52:BI52,'III Plan Rates'!$AG54:$AO54)/'III Plan Rates'!$AP54,0)</f>
        <v>0</v>
      </c>
      <c r="BK52" s="445"/>
      <c r="BL52" s="440" t="e">
        <f>'III Plan Rates'!$AA54*'V Consumer Factors'!$N$12*'II Rate Development &amp; Change'!$M$35</f>
        <v>#DIV/0!</v>
      </c>
      <c r="BM52" s="440" t="e">
        <f>'III Plan Rates'!$AA54*'V Consumer Factors'!$N$13*'II Rate Development &amp; Change'!$M$35</f>
        <v>#DIV/0!</v>
      </c>
      <c r="BN52" s="440" t="e">
        <f>'III Plan Rates'!$AA54*'V Consumer Factors'!$N$14*'II Rate Development &amp; Change'!$M$35</f>
        <v>#DIV/0!</v>
      </c>
      <c r="BO52" s="440" t="e">
        <f>'III Plan Rates'!$AA54*'V Consumer Factors'!$N$15*'II Rate Development &amp; Change'!$M$35</f>
        <v>#DIV/0!</v>
      </c>
      <c r="BP52" s="440" t="e">
        <f>'III Plan Rates'!$AA54*'V Consumer Factors'!$N$16*'II Rate Development &amp; Change'!$M$35</f>
        <v>#DIV/0!</v>
      </c>
      <c r="BQ52" s="440" t="e">
        <f>'III Plan Rates'!$AA54*'V Consumer Factors'!$N$17*'II Rate Development &amp; Change'!$M$35</f>
        <v>#DIV/0!</v>
      </c>
      <c r="BR52" s="440" t="e">
        <f>'III Plan Rates'!$AA54*'V Consumer Factors'!$N$18*'II Rate Development &amp; Change'!$M$35</f>
        <v>#DIV/0!</v>
      </c>
      <c r="BS52" s="440" t="e">
        <f>'III Plan Rates'!$AA54*'V Consumer Factors'!$N$19*'II Rate Development &amp; Change'!$M$35</f>
        <v>#DIV/0!</v>
      </c>
      <c r="BT52" s="440" t="e">
        <f>'III Plan Rates'!$AA54*'V Consumer Factors'!$N$20*'II Rate Development &amp; Change'!$M$35</f>
        <v>#DIV/0!</v>
      </c>
      <c r="BU52" s="440">
        <f>IF('III Plan Rates'!$AP54&gt;0,SUMPRODUCT(BL52:BT52,'III Plan Rates'!$AG54:$AO54)/'III Plan Rates'!$AP54,0)</f>
        <v>0</v>
      </c>
    </row>
    <row r="53" spans="1:73" x14ac:dyDescent="0.25">
      <c r="A53" s="8" t="s">
        <v>118</v>
      </c>
      <c r="B53" s="437">
        <f>'III Plan Rates'!B55</f>
        <v>0</v>
      </c>
      <c r="C53" s="435">
        <f>'III Plan Rates'!D55</f>
        <v>0</v>
      </c>
      <c r="D53" s="436">
        <f>'III Plan Rates'!E55</f>
        <v>0</v>
      </c>
      <c r="E53" s="437">
        <f>'III Plan Rates'!F55</f>
        <v>0</v>
      </c>
      <c r="F53" s="438">
        <f>'III Plan Rates'!G55</f>
        <v>0</v>
      </c>
      <c r="G53" s="438">
        <f>'III Plan Rates'!J55</f>
        <v>0</v>
      </c>
      <c r="H53" s="258"/>
      <c r="I53" s="269"/>
      <c r="J53" s="269"/>
      <c r="K53" s="269"/>
      <c r="L53" s="269"/>
      <c r="M53" s="269"/>
      <c r="N53" s="269"/>
      <c r="O53" s="269"/>
      <c r="P53" s="269"/>
      <c r="Q53" s="269"/>
      <c r="R53" s="440">
        <f>IF('III Plan Rates'!$AP55&gt;0,SUMPRODUCT(I53:Q53,'III Plan Rates'!$AG55:$AO55)/'III Plan Rates'!$AP55,0)</f>
        <v>0</v>
      </c>
      <c r="S53" s="444"/>
      <c r="T53" s="440" t="e">
        <f>'III Plan Rates'!$AA55*'V Consumer Factors'!$N$12*'II Rate Development &amp; Change'!$J$35</f>
        <v>#DIV/0!</v>
      </c>
      <c r="U53" s="440" t="e">
        <f>'III Plan Rates'!$AA55*'V Consumer Factors'!$N$13*'II Rate Development &amp; Change'!$J$35</f>
        <v>#DIV/0!</v>
      </c>
      <c r="V53" s="440" t="e">
        <f>'III Plan Rates'!$AA55*'V Consumer Factors'!$N$14*'II Rate Development &amp; Change'!$J$35</f>
        <v>#DIV/0!</v>
      </c>
      <c r="W53" s="440" t="e">
        <f>'III Plan Rates'!$AA55*'V Consumer Factors'!$N$15*'II Rate Development &amp; Change'!$J$35</f>
        <v>#DIV/0!</v>
      </c>
      <c r="X53" s="440" t="e">
        <f>'III Plan Rates'!$AA55*'V Consumer Factors'!$N$16*'II Rate Development &amp; Change'!$J$35</f>
        <v>#DIV/0!</v>
      </c>
      <c r="Y53" s="440" t="e">
        <f>'III Plan Rates'!$AA55*'V Consumer Factors'!$N$17*'II Rate Development &amp; Change'!$J$35</f>
        <v>#DIV/0!</v>
      </c>
      <c r="Z53" s="440" t="e">
        <f>'III Plan Rates'!$AA55*'V Consumer Factors'!$N$18*'II Rate Development &amp; Change'!$J$35</f>
        <v>#DIV/0!</v>
      </c>
      <c r="AA53" s="440" t="e">
        <f>'III Plan Rates'!$AA55*'V Consumer Factors'!$N$19*'II Rate Development &amp; Change'!$J$35</f>
        <v>#DIV/0!</v>
      </c>
      <c r="AB53" s="440" t="e">
        <f>'III Plan Rates'!$AA55*'V Consumer Factors'!$N$20*'II Rate Development &amp; Change'!$J$35</f>
        <v>#DIV/0!</v>
      </c>
      <c r="AC53" s="440">
        <f>IF('III Plan Rates'!$AP55&gt;0,SUMPRODUCT(T53:AB53,'III Plan Rates'!$AG55:$AO55)/'III Plan Rates'!$AP55,0)</f>
        <v>0</v>
      </c>
      <c r="AD53" s="441"/>
      <c r="AE53" s="442">
        <f t="shared" si="2"/>
        <v>0</v>
      </c>
      <c r="AF53" s="442">
        <f t="shared" si="3"/>
        <v>0</v>
      </c>
      <c r="AG53" s="442">
        <f t="shared" si="4"/>
        <v>0</v>
      </c>
      <c r="AH53" s="442">
        <f t="shared" si="5"/>
        <v>0</v>
      </c>
      <c r="AI53" s="442">
        <f t="shared" si="6"/>
        <v>0</v>
      </c>
      <c r="AJ53" s="442">
        <f t="shared" si="7"/>
        <v>0</v>
      </c>
      <c r="AK53" s="442">
        <f t="shared" si="8"/>
        <v>0</v>
      </c>
      <c r="AL53" s="442">
        <f t="shared" si="9"/>
        <v>0</v>
      </c>
      <c r="AM53" s="442">
        <f t="shared" si="10"/>
        <v>0</v>
      </c>
      <c r="AN53" s="442">
        <f t="shared" ref="AN53:AN103" si="12">IF(R53&gt;0,AC53/R53-1,0)</f>
        <v>0</v>
      </c>
      <c r="AO53" s="441"/>
      <c r="AP53" s="440" t="e">
        <f>'III Plan Rates'!$AA55*'V Consumer Factors'!$N$12*'II Rate Development &amp; Change'!$K$35</f>
        <v>#DIV/0!</v>
      </c>
      <c r="AQ53" s="440" t="e">
        <f>'III Plan Rates'!$AA55*'V Consumer Factors'!$N$13*'II Rate Development &amp; Change'!$K$35</f>
        <v>#DIV/0!</v>
      </c>
      <c r="AR53" s="440" t="e">
        <f>'III Plan Rates'!$AA55*'V Consumer Factors'!$N$14*'II Rate Development &amp; Change'!$K$35</f>
        <v>#DIV/0!</v>
      </c>
      <c r="AS53" s="440" t="e">
        <f>'III Plan Rates'!$AA55*'V Consumer Factors'!$N$15*'II Rate Development &amp; Change'!$K$35</f>
        <v>#DIV/0!</v>
      </c>
      <c r="AT53" s="440" t="e">
        <f>'III Plan Rates'!$AA55*'V Consumer Factors'!$N$16*'II Rate Development &amp; Change'!$K$35</f>
        <v>#DIV/0!</v>
      </c>
      <c r="AU53" s="440" t="e">
        <f>'III Plan Rates'!$AA55*'V Consumer Factors'!$N$17*'II Rate Development &amp; Change'!$K$35</f>
        <v>#DIV/0!</v>
      </c>
      <c r="AV53" s="440" t="e">
        <f>'III Plan Rates'!$AA55*'V Consumer Factors'!$N$18*'II Rate Development &amp; Change'!$K$35</f>
        <v>#DIV/0!</v>
      </c>
      <c r="AW53" s="440" t="e">
        <f>'III Plan Rates'!$AA55*'V Consumer Factors'!$N$19*'II Rate Development &amp; Change'!$K$35</f>
        <v>#DIV/0!</v>
      </c>
      <c r="AX53" s="440" t="e">
        <f>'III Plan Rates'!$AA55*'V Consumer Factors'!$N$20*'II Rate Development &amp; Change'!$K$35</f>
        <v>#DIV/0!</v>
      </c>
      <c r="AY53" s="440">
        <f>IF('III Plan Rates'!$AP55&gt;0,SUMPRODUCT(AP53:AX53,'III Plan Rates'!$AG55:$AO55)/'III Plan Rates'!$AP55,0)</f>
        <v>0</v>
      </c>
      <c r="AZ53" s="445"/>
      <c r="BA53" s="440" t="e">
        <f>'III Plan Rates'!$AA55*'V Consumer Factors'!$N$12*'II Rate Development &amp; Change'!$L$35</f>
        <v>#DIV/0!</v>
      </c>
      <c r="BB53" s="440" t="e">
        <f>'III Plan Rates'!$AA55*'V Consumer Factors'!$N$13*'II Rate Development &amp; Change'!$L$35</f>
        <v>#DIV/0!</v>
      </c>
      <c r="BC53" s="440" t="e">
        <f>'III Plan Rates'!$AA55*'V Consumer Factors'!$N$14*'II Rate Development &amp; Change'!$L$35</f>
        <v>#DIV/0!</v>
      </c>
      <c r="BD53" s="440" t="e">
        <f>'III Plan Rates'!$AA55*'V Consumer Factors'!$N$15*'II Rate Development &amp; Change'!$L$35</f>
        <v>#DIV/0!</v>
      </c>
      <c r="BE53" s="440" t="e">
        <f>'III Plan Rates'!$AA55*'V Consumer Factors'!$N$16*'II Rate Development &amp; Change'!$L$35</f>
        <v>#DIV/0!</v>
      </c>
      <c r="BF53" s="440" t="e">
        <f>'III Plan Rates'!$AA55*'V Consumer Factors'!$N$17*'II Rate Development &amp; Change'!$L$35</f>
        <v>#DIV/0!</v>
      </c>
      <c r="BG53" s="440" t="e">
        <f>'III Plan Rates'!$AA55*'V Consumer Factors'!$N$18*'II Rate Development &amp; Change'!$L$35</f>
        <v>#DIV/0!</v>
      </c>
      <c r="BH53" s="440" t="e">
        <f>'III Plan Rates'!$AA55*'V Consumer Factors'!$N$19*'II Rate Development &amp; Change'!$L$35</f>
        <v>#DIV/0!</v>
      </c>
      <c r="BI53" s="440" t="e">
        <f>'III Plan Rates'!$AA55*'V Consumer Factors'!$N$20*'II Rate Development &amp; Change'!$L$35</f>
        <v>#DIV/0!</v>
      </c>
      <c r="BJ53" s="440">
        <f>IF('III Plan Rates'!$AP55&gt;0,SUMPRODUCT(BA53:BI53,'III Plan Rates'!$AG55:$AO55)/'III Plan Rates'!$AP55,0)</f>
        <v>0</v>
      </c>
      <c r="BK53" s="445"/>
      <c r="BL53" s="440" t="e">
        <f>'III Plan Rates'!$AA55*'V Consumer Factors'!$N$12*'II Rate Development &amp; Change'!$M$35</f>
        <v>#DIV/0!</v>
      </c>
      <c r="BM53" s="440" t="e">
        <f>'III Plan Rates'!$AA55*'V Consumer Factors'!$N$13*'II Rate Development &amp; Change'!$M$35</f>
        <v>#DIV/0!</v>
      </c>
      <c r="BN53" s="440" t="e">
        <f>'III Plan Rates'!$AA55*'V Consumer Factors'!$N$14*'II Rate Development &amp; Change'!$M$35</f>
        <v>#DIV/0!</v>
      </c>
      <c r="BO53" s="440" t="e">
        <f>'III Plan Rates'!$AA55*'V Consumer Factors'!$N$15*'II Rate Development &amp; Change'!$M$35</f>
        <v>#DIV/0!</v>
      </c>
      <c r="BP53" s="440" t="e">
        <f>'III Plan Rates'!$AA55*'V Consumer Factors'!$N$16*'II Rate Development &amp; Change'!$M$35</f>
        <v>#DIV/0!</v>
      </c>
      <c r="BQ53" s="440" t="e">
        <f>'III Plan Rates'!$AA55*'V Consumer Factors'!$N$17*'II Rate Development &amp; Change'!$M$35</f>
        <v>#DIV/0!</v>
      </c>
      <c r="BR53" s="440" t="e">
        <f>'III Plan Rates'!$AA55*'V Consumer Factors'!$N$18*'II Rate Development &amp; Change'!$M$35</f>
        <v>#DIV/0!</v>
      </c>
      <c r="BS53" s="440" t="e">
        <f>'III Plan Rates'!$AA55*'V Consumer Factors'!$N$19*'II Rate Development &amp; Change'!$M$35</f>
        <v>#DIV/0!</v>
      </c>
      <c r="BT53" s="440" t="e">
        <f>'III Plan Rates'!$AA55*'V Consumer Factors'!$N$20*'II Rate Development &amp; Change'!$M$35</f>
        <v>#DIV/0!</v>
      </c>
      <c r="BU53" s="440">
        <f>IF('III Plan Rates'!$AP55&gt;0,SUMPRODUCT(BL53:BT53,'III Plan Rates'!$AG55:$AO55)/'III Plan Rates'!$AP55,0)</f>
        <v>0</v>
      </c>
    </row>
    <row r="54" spans="1:73" x14ac:dyDescent="0.25">
      <c r="A54" s="8" t="s">
        <v>119</v>
      </c>
      <c r="B54" s="437">
        <f>'III Plan Rates'!B56</f>
        <v>0</v>
      </c>
      <c r="C54" s="435">
        <f>'III Plan Rates'!D56</f>
        <v>0</v>
      </c>
      <c r="D54" s="436">
        <f>'III Plan Rates'!E56</f>
        <v>0</v>
      </c>
      <c r="E54" s="437">
        <f>'III Plan Rates'!F56</f>
        <v>0</v>
      </c>
      <c r="F54" s="438">
        <f>'III Plan Rates'!G56</f>
        <v>0</v>
      </c>
      <c r="G54" s="438">
        <f>'III Plan Rates'!J56</f>
        <v>0</v>
      </c>
      <c r="H54" s="258"/>
      <c r="I54" s="269"/>
      <c r="J54" s="269"/>
      <c r="K54" s="269"/>
      <c r="L54" s="269"/>
      <c r="M54" s="269"/>
      <c r="N54" s="269"/>
      <c r="O54" s="269"/>
      <c r="P54" s="269"/>
      <c r="Q54" s="269"/>
      <c r="R54" s="440">
        <f>IF('III Plan Rates'!$AP56&gt;0,SUMPRODUCT(I54:Q54,'III Plan Rates'!$AG56:$AO56)/'III Plan Rates'!$AP56,0)</f>
        <v>0</v>
      </c>
      <c r="S54" s="444"/>
      <c r="T54" s="440" t="e">
        <f>'III Plan Rates'!$AA56*'V Consumer Factors'!$N$12*'II Rate Development &amp; Change'!$J$35</f>
        <v>#DIV/0!</v>
      </c>
      <c r="U54" s="440" t="e">
        <f>'III Plan Rates'!$AA56*'V Consumer Factors'!$N$13*'II Rate Development &amp; Change'!$J$35</f>
        <v>#DIV/0!</v>
      </c>
      <c r="V54" s="440" t="e">
        <f>'III Plan Rates'!$AA56*'V Consumer Factors'!$N$14*'II Rate Development &amp; Change'!$J$35</f>
        <v>#DIV/0!</v>
      </c>
      <c r="W54" s="440" t="e">
        <f>'III Plan Rates'!$AA56*'V Consumer Factors'!$N$15*'II Rate Development &amp; Change'!$J$35</f>
        <v>#DIV/0!</v>
      </c>
      <c r="X54" s="440" t="e">
        <f>'III Plan Rates'!$AA56*'V Consumer Factors'!$N$16*'II Rate Development &amp; Change'!$J$35</f>
        <v>#DIV/0!</v>
      </c>
      <c r="Y54" s="440" t="e">
        <f>'III Plan Rates'!$AA56*'V Consumer Factors'!$N$17*'II Rate Development &amp; Change'!$J$35</f>
        <v>#DIV/0!</v>
      </c>
      <c r="Z54" s="440" t="e">
        <f>'III Plan Rates'!$AA56*'V Consumer Factors'!$N$18*'II Rate Development &amp; Change'!$J$35</f>
        <v>#DIV/0!</v>
      </c>
      <c r="AA54" s="440" t="e">
        <f>'III Plan Rates'!$AA56*'V Consumer Factors'!$N$19*'II Rate Development &amp; Change'!$J$35</f>
        <v>#DIV/0!</v>
      </c>
      <c r="AB54" s="440" t="e">
        <f>'III Plan Rates'!$AA56*'V Consumer Factors'!$N$20*'II Rate Development &amp; Change'!$J$35</f>
        <v>#DIV/0!</v>
      </c>
      <c r="AC54" s="440">
        <f>IF('III Plan Rates'!$AP56&gt;0,SUMPRODUCT(T54:AB54,'III Plan Rates'!$AG56:$AO56)/'III Plan Rates'!$AP56,0)</f>
        <v>0</v>
      </c>
      <c r="AD54" s="441"/>
      <c r="AE54" s="442">
        <f t="shared" si="2"/>
        <v>0</v>
      </c>
      <c r="AF54" s="442">
        <f t="shared" si="3"/>
        <v>0</v>
      </c>
      <c r="AG54" s="442">
        <f t="shared" si="4"/>
        <v>0</v>
      </c>
      <c r="AH54" s="442">
        <f t="shared" si="5"/>
        <v>0</v>
      </c>
      <c r="AI54" s="442">
        <f t="shared" si="6"/>
        <v>0</v>
      </c>
      <c r="AJ54" s="442">
        <f t="shared" si="7"/>
        <v>0</v>
      </c>
      <c r="AK54" s="442">
        <f t="shared" si="8"/>
        <v>0</v>
      </c>
      <c r="AL54" s="442">
        <f t="shared" si="9"/>
        <v>0</v>
      </c>
      <c r="AM54" s="442">
        <f t="shared" si="10"/>
        <v>0</v>
      </c>
      <c r="AN54" s="442">
        <f t="shared" si="12"/>
        <v>0</v>
      </c>
      <c r="AO54" s="441"/>
      <c r="AP54" s="440" t="e">
        <f>'III Plan Rates'!$AA56*'V Consumer Factors'!$N$12*'II Rate Development &amp; Change'!$K$35</f>
        <v>#DIV/0!</v>
      </c>
      <c r="AQ54" s="440" t="e">
        <f>'III Plan Rates'!$AA56*'V Consumer Factors'!$N$13*'II Rate Development &amp; Change'!$K$35</f>
        <v>#DIV/0!</v>
      </c>
      <c r="AR54" s="440" t="e">
        <f>'III Plan Rates'!$AA56*'V Consumer Factors'!$N$14*'II Rate Development &amp; Change'!$K$35</f>
        <v>#DIV/0!</v>
      </c>
      <c r="AS54" s="440" t="e">
        <f>'III Plan Rates'!$AA56*'V Consumer Factors'!$N$15*'II Rate Development &amp; Change'!$K$35</f>
        <v>#DIV/0!</v>
      </c>
      <c r="AT54" s="440" t="e">
        <f>'III Plan Rates'!$AA56*'V Consumer Factors'!$N$16*'II Rate Development &amp; Change'!$K$35</f>
        <v>#DIV/0!</v>
      </c>
      <c r="AU54" s="440" t="e">
        <f>'III Plan Rates'!$AA56*'V Consumer Factors'!$N$17*'II Rate Development &amp; Change'!$K$35</f>
        <v>#DIV/0!</v>
      </c>
      <c r="AV54" s="440" t="e">
        <f>'III Plan Rates'!$AA56*'V Consumer Factors'!$N$18*'II Rate Development &amp; Change'!$K$35</f>
        <v>#DIV/0!</v>
      </c>
      <c r="AW54" s="440" t="e">
        <f>'III Plan Rates'!$AA56*'V Consumer Factors'!$N$19*'II Rate Development &amp; Change'!$K$35</f>
        <v>#DIV/0!</v>
      </c>
      <c r="AX54" s="440" t="e">
        <f>'III Plan Rates'!$AA56*'V Consumer Factors'!$N$20*'II Rate Development &amp; Change'!$K$35</f>
        <v>#DIV/0!</v>
      </c>
      <c r="AY54" s="440">
        <f>IF('III Plan Rates'!$AP56&gt;0,SUMPRODUCT(AP54:AX54,'III Plan Rates'!$AG56:$AO56)/'III Plan Rates'!$AP56,0)</f>
        <v>0</v>
      </c>
      <c r="AZ54" s="445"/>
      <c r="BA54" s="440" t="e">
        <f>'III Plan Rates'!$AA56*'V Consumer Factors'!$N$12*'II Rate Development &amp; Change'!$L$35</f>
        <v>#DIV/0!</v>
      </c>
      <c r="BB54" s="440" t="e">
        <f>'III Plan Rates'!$AA56*'V Consumer Factors'!$N$13*'II Rate Development &amp; Change'!$L$35</f>
        <v>#DIV/0!</v>
      </c>
      <c r="BC54" s="440" t="e">
        <f>'III Plan Rates'!$AA56*'V Consumer Factors'!$N$14*'II Rate Development &amp; Change'!$L$35</f>
        <v>#DIV/0!</v>
      </c>
      <c r="BD54" s="440" t="e">
        <f>'III Plan Rates'!$AA56*'V Consumer Factors'!$N$15*'II Rate Development &amp; Change'!$L$35</f>
        <v>#DIV/0!</v>
      </c>
      <c r="BE54" s="440" t="e">
        <f>'III Plan Rates'!$AA56*'V Consumer Factors'!$N$16*'II Rate Development &amp; Change'!$L$35</f>
        <v>#DIV/0!</v>
      </c>
      <c r="BF54" s="440" t="e">
        <f>'III Plan Rates'!$AA56*'V Consumer Factors'!$N$17*'II Rate Development &amp; Change'!$L$35</f>
        <v>#DIV/0!</v>
      </c>
      <c r="BG54" s="440" t="e">
        <f>'III Plan Rates'!$AA56*'V Consumer Factors'!$N$18*'II Rate Development &amp; Change'!$L$35</f>
        <v>#DIV/0!</v>
      </c>
      <c r="BH54" s="440" t="e">
        <f>'III Plan Rates'!$AA56*'V Consumer Factors'!$N$19*'II Rate Development &amp; Change'!$L$35</f>
        <v>#DIV/0!</v>
      </c>
      <c r="BI54" s="440" t="e">
        <f>'III Plan Rates'!$AA56*'V Consumer Factors'!$N$20*'II Rate Development &amp; Change'!$L$35</f>
        <v>#DIV/0!</v>
      </c>
      <c r="BJ54" s="440">
        <f>IF('III Plan Rates'!$AP56&gt;0,SUMPRODUCT(BA54:BI54,'III Plan Rates'!$AG56:$AO56)/'III Plan Rates'!$AP56,0)</f>
        <v>0</v>
      </c>
      <c r="BK54" s="445"/>
      <c r="BL54" s="440" t="e">
        <f>'III Plan Rates'!$AA56*'V Consumer Factors'!$N$12*'II Rate Development &amp; Change'!$M$35</f>
        <v>#DIV/0!</v>
      </c>
      <c r="BM54" s="440" t="e">
        <f>'III Plan Rates'!$AA56*'V Consumer Factors'!$N$13*'II Rate Development &amp; Change'!$M$35</f>
        <v>#DIV/0!</v>
      </c>
      <c r="BN54" s="440" t="e">
        <f>'III Plan Rates'!$AA56*'V Consumer Factors'!$N$14*'II Rate Development &amp; Change'!$M$35</f>
        <v>#DIV/0!</v>
      </c>
      <c r="BO54" s="440" t="e">
        <f>'III Plan Rates'!$AA56*'V Consumer Factors'!$N$15*'II Rate Development &amp; Change'!$M$35</f>
        <v>#DIV/0!</v>
      </c>
      <c r="BP54" s="440" t="e">
        <f>'III Plan Rates'!$AA56*'V Consumer Factors'!$N$16*'II Rate Development &amp; Change'!$M$35</f>
        <v>#DIV/0!</v>
      </c>
      <c r="BQ54" s="440" t="e">
        <f>'III Plan Rates'!$AA56*'V Consumer Factors'!$N$17*'II Rate Development &amp; Change'!$M$35</f>
        <v>#DIV/0!</v>
      </c>
      <c r="BR54" s="440" t="e">
        <f>'III Plan Rates'!$AA56*'V Consumer Factors'!$N$18*'II Rate Development &amp; Change'!$M$35</f>
        <v>#DIV/0!</v>
      </c>
      <c r="BS54" s="440" t="e">
        <f>'III Plan Rates'!$AA56*'V Consumer Factors'!$N$19*'II Rate Development &amp; Change'!$M$35</f>
        <v>#DIV/0!</v>
      </c>
      <c r="BT54" s="440" t="e">
        <f>'III Plan Rates'!$AA56*'V Consumer Factors'!$N$20*'II Rate Development &amp; Change'!$M$35</f>
        <v>#DIV/0!</v>
      </c>
      <c r="BU54" s="440">
        <f>IF('III Plan Rates'!$AP56&gt;0,SUMPRODUCT(BL54:BT54,'III Plan Rates'!$AG56:$AO56)/'III Plan Rates'!$AP56,0)</f>
        <v>0</v>
      </c>
    </row>
    <row r="55" spans="1:73" x14ac:dyDescent="0.25">
      <c r="A55" s="8" t="s">
        <v>120</v>
      </c>
      <c r="B55" s="437">
        <f>'III Plan Rates'!B57</f>
        <v>0</v>
      </c>
      <c r="C55" s="435">
        <f>'III Plan Rates'!D57</f>
        <v>0</v>
      </c>
      <c r="D55" s="436">
        <f>'III Plan Rates'!E57</f>
        <v>0</v>
      </c>
      <c r="E55" s="437">
        <f>'III Plan Rates'!F57</f>
        <v>0</v>
      </c>
      <c r="F55" s="438">
        <f>'III Plan Rates'!G57</f>
        <v>0</v>
      </c>
      <c r="G55" s="438">
        <f>'III Plan Rates'!J57</f>
        <v>0</v>
      </c>
      <c r="H55" s="258"/>
      <c r="I55" s="269"/>
      <c r="J55" s="269"/>
      <c r="K55" s="269"/>
      <c r="L55" s="269"/>
      <c r="M55" s="269"/>
      <c r="N55" s="269"/>
      <c r="O55" s="269"/>
      <c r="P55" s="269"/>
      <c r="Q55" s="269"/>
      <c r="R55" s="440">
        <f>IF('III Plan Rates'!$AP57&gt;0,SUMPRODUCT(I55:Q55,'III Plan Rates'!$AG57:$AO57)/'III Plan Rates'!$AP57,0)</f>
        <v>0</v>
      </c>
      <c r="S55" s="444"/>
      <c r="T55" s="440" t="e">
        <f>'III Plan Rates'!$AA57*'V Consumer Factors'!$N$12*'II Rate Development &amp; Change'!$J$35</f>
        <v>#DIV/0!</v>
      </c>
      <c r="U55" s="440" t="e">
        <f>'III Plan Rates'!$AA57*'V Consumer Factors'!$N$13*'II Rate Development &amp; Change'!$J$35</f>
        <v>#DIV/0!</v>
      </c>
      <c r="V55" s="440" t="e">
        <f>'III Plan Rates'!$AA57*'V Consumer Factors'!$N$14*'II Rate Development &amp; Change'!$J$35</f>
        <v>#DIV/0!</v>
      </c>
      <c r="W55" s="440" t="e">
        <f>'III Plan Rates'!$AA57*'V Consumer Factors'!$N$15*'II Rate Development &amp; Change'!$J$35</f>
        <v>#DIV/0!</v>
      </c>
      <c r="X55" s="440" t="e">
        <f>'III Plan Rates'!$AA57*'V Consumer Factors'!$N$16*'II Rate Development &amp; Change'!$J$35</f>
        <v>#DIV/0!</v>
      </c>
      <c r="Y55" s="440" t="e">
        <f>'III Plan Rates'!$AA57*'V Consumer Factors'!$N$17*'II Rate Development &amp; Change'!$J$35</f>
        <v>#DIV/0!</v>
      </c>
      <c r="Z55" s="440" t="e">
        <f>'III Plan Rates'!$AA57*'V Consumer Factors'!$N$18*'II Rate Development &amp; Change'!$J$35</f>
        <v>#DIV/0!</v>
      </c>
      <c r="AA55" s="440" t="e">
        <f>'III Plan Rates'!$AA57*'V Consumer Factors'!$N$19*'II Rate Development &amp; Change'!$J$35</f>
        <v>#DIV/0!</v>
      </c>
      <c r="AB55" s="440" t="e">
        <f>'III Plan Rates'!$AA57*'V Consumer Factors'!$N$20*'II Rate Development &amp; Change'!$J$35</f>
        <v>#DIV/0!</v>
      </c>
      <c r="AC55" s="440">
        <f>IF('III Plan Rates'!$AP57&gt;0,SUMPRODUCT(T55:AB55,'III Plan Rates'!$AG57:$AO57)/'III Plan Rates'!$AP57,0)</f>
        <v>0</v>
      </c>
      <c r="AD55" s="441"/>
      <c r="AE55" s="442">
        <f t="shared" si="2"/>
        <v>0</v>
      </c>
      <c r="AF55" s="442">
        <f t="shared" si="3"/>
        <v>0</v>
      </c>
      <c r="AG55" s="442">
        <f t="shared" si="4"/>
        <v>0</v>
      </c>
      <c r="AH55" s="442">
        <f t="shared" si="5"/>
        <v>0</v>
      </c>
      <c r="AI55" s="442">
        <f t="shared" si="6"/>
        <v>0</v>
      </c>
      <c r="AJ55" s="442">
        <f t="shared" si="7"/>
        <v>0</v>
      </c>
      <c r="AK55" s="442">
        <f t="shared" si="8"/>
        <v>0</v>
      </c>
      <c r="AL55" s="442">
        <f t="shared" si="9"/>
        <v>0</v>
      </c>
      <c r="AM55" s="442">
        <f t="shared" si="10"/>
        <v>0</v>
      </c>
      <c r="AN55" s="442">
        <f t="shared" si="12"/>
        <v>0</v>
      </c>
      <c r="AO55" s="441"/>
      <c r="AP55" s="440" t="e">
        <f>'III Plan Rates'!$AA57*'V Consumer Factors'!$N$12*'II Rate Development &amp; Change'!$K$35</f>
        <v>#DIV/0!</v>
      </c>
      <c r="AQ55" s="440" t="e">
        <f>'III Plan Rates'!$AA57*'V Consumer Factors'!$N$13*'II Rate Development &amp; Change'!$K$35</f>
        <v>#DIV/0!</v>
      </c>
      <c r="AR55" s="440" t="e">
        <f>'III Plan Rates'!$AA57*'V Consumer Factors'!$N$14*'II Rate Development &amp; Change'!$K$35</f>
        <v>#DIV/0!</v>
      </c>
      <c r="AS55" s="440" t="e">
        <f>'III Plan Rates'!$AA57*'V Consumer Factors'!$N$15*'II Rate Development &amp; Change'!$K$35</f>
        <v>#DIV/0!</v>
      </c>
      <c r="AT55" s="440" t="e">
        <f>'III Plan Rates'!$AA57*'V Consumer Factors'!$N$16*'II Rate Development &amp; Change'!$K$35</f>
        <v>#DIV/0!</v>
      </c>
      <c r="AU55" s="440" t="e">
        <f>'III Plan Rates'!$AA57*'V Consumer Factors'!$N$17*'II Rate Development &amp; Change'!$K$35</f>
        <v>#DIV/0!</v>
      </c>
      <c r="AV55" s="440" t="e">
        <f>'III Plan Rates'!$AA57*'V Consumer Factors'!$N$18*'II Rate Development &amp; Change'!$K$35</f>
        <v>#DIV/0!</v>
      </c>
      <c r="AW55" s="440" t="e">
        <f>'III Plan Rates'!$AA57*'V Consumer Factors'!$N$19*'II Rate Development &amp; Change'!$K$35</f>
        <v>#DIV/0!</v>
      </c>
      <c r="AX55" s="440" t="e">
        <f>'III Plan Rates'!$AA57*'V Consumer Factors'!$N$20*'II Rate Development &amp; Change'!$K$35</f>
        <v>#DIV/0!</v>
      </c>
      <c r="AY55" s="440">
        <f>IF('III Plan Rates'!$AP57&gt;0,SUMPRODUCT(AP55:AX55,'III Plan Rates'!$AG57:$AO57)/'III Plan Rates'!$AP57,0)</f>
        <v>0</v>
      </c>
      <c r="AZ55" s="445"/>
      <c r="BA55" s="440" t="e">
        <f>'III Plan Rates'!$AA57*'V Consumer Factors'!$N$12*'II Rate Development &amp; Change'!$L$35</f>
        <v>#DIV/0!</v>
      </c>
      <c r="BB55" s="440" t="e">
        <f>'III Plan Rates'!$AA57*'V Consumer Factors'!$N$13*'II Rate Development &amp; Change'!$L$35</f>
        <v>#DIV/0!</v>
      </c>
      <c r="BC55" s="440" t="e">
        <f>'III Plan Rates'!$AA57*'V Consumer Factors'!$N$14*'II Rate Development &amp; Change'!$L$35</f>
        <v>#DIV/0!</v>
      </c>
      <c r="BD55" s="440" t="e">
        <f>'III Plan Rates'!$AA57*'V Consumer Factors'!$N$15*'II Rate Development &amp; Change'!$L$35</f>
        <v>#DIV/0!</v>
      </c>
      <c r="BE55" s="440" t="e">
        <f>'III Plan Rates'!$AA57*'V Consumer Factors'!$N$16*'II Rate Development &amp; Change'!$L$35</f>
        <v>#DIV/0!</v>
      </c>
      <c r="BF55" s="440" t="e">
        <f>'III Plan Rates'!$AA57*'V Consumer Factors'!$N$17*'II Rate Development &amp; Change'!$L$35</f>
        <v>#DIV/0!</v>
      </c>
      <c r="BG55" s="440" t="e">
        <f>'III Plan Rates'!$AA57*'V Consumer Factors'!$N$18*'II Rate Development &amp; Change'!$L$35</f>
        <v>#DIV/0!</v>
      </c>
      <c r="BH55" s="440" t="e">
        <f>'III Plan Rates'!$AA57*'V Consumer Factors'!$N$19*'II Rate Development &amp; Change'!$L$35</f>
        <v>#DIV/0!</v>
      </c>
      <c r="BI55" s="440" t="e">
        <f>'III Plan Rates'!$AA57*'V Consumer Factors'!$N$20*'II Rate Development &amp; Change'!$L$35</f>
        <v>#DIV/0!</v>
      </c>
      <c r="BJ55" s="440">
        <f>IF('III Plan Rates'!$AP57&gt;0,SUMPRODUCT(BA55:BI55,'III Plan Rates'!$AG57:$AO57)/'III Plan Rates'!$AP57,0)</f>
        <v>0</v>
      </c>
      <c r="BK55" s="445"/>
      <c r="BL55" s="440" t="e">
        <f>'III Plan Rates'!$AA57*'V Consumer Factors'!$N$12*'II Rate Development &amp; Change'!$M$35</f>
        <v>#DIV/0!</v>
      </c>
      <c r="BM55" s="440" t="e">
        <f>'III Plan Rates'!$AA57*'V Consumer Factors'!$N$13*'II Rate Development &amp; Change'!$M$35</f>
        <v>#DIV/0!</v>
      </c>
      <c r="BN55" s="440" t="e">
        <f>'III Plan Rates'!$AA57*'V Consumer Factors'!$N$14*'II Rate Development &amp; Change'!$M$35</f>
        <v>#DIV/0!</v>
      </c>
      <c r="BO55" s="440" t="e">
        <f>'III Plan Rates'!$AA57*'V Consumer Factors'!$N$15*'II Rate Development &amp; Change'!$M$35</f>
        <v>#DIV/0!</v>
      </c>
      <c r="BP55" s="440" t="e">
        <f>'III Plan Rates'!$AA57*'V Consumer Factors'!$N$16*'II Rate Development &amp; Change'!$M$35</f>
        <v>#DIV/0!</v>
      </c>
      <c r="BQ55" s="440" t="e">
        <f>'III Plan Rates'!$AA57*'V Consumer Factors'!$N$17*'II Rate Development &amp; Change'!$M$35</f>
        <v>#DIV/0!</v>
      </c>
      <c r="BR55" s="440" t="e">
        <f>'III Plan Rates'!$AA57*'V Consumer Factors'!$N$18*'II Rate Development &amp; Change'!$M$35</f>
        <v>#DIV/0!</v>
      </c>
      <c r="BS55" s="440" t="e">
        <f>'III Plan Rates'!$AA57*'V Consumer Factors'!$N$19*'II Rate Development &amp; Change'!$M$35</f>
        <v>#DIV/0!</v>
      </c>
      <c r="BT55" s="440" t="e">
        <f>'III Plan Rates'!$AA57*'V Consumer Factors'!$N$20*'II Rate Development &amp; Change'!$M$35</f>
        <v>#DIV/0!</v>
      </c>
      <c r="BU55" s="440">
        <f>IF('III Plan Rates'!$AP57&gt;0,SUMPRODUCT(BL55:BT55,'III Plan Rates'!$AG57:$AO57)/'III Plan Rates'!$AP57,0)</f>
        <v>0</v>
      </c>
    </row>
    <row r="56" spans="1:73" x14ac:dyDescent="0.25">
      <c r="A56" s="8" t="s">
        <v>121</v>
      </c>
      <c r="B56" s="437">
        <f>'III Plan Rates'!B58</f>
        <v>0</v>
      </c>
      <c r="C56" s="435">
        <f>'III Plan Rates'!D58</f>
        <v>0</v>
      </c>
      <c r="D56" s="436">
        <f>'III Plan Rates'!E58</f>
        <v>0</v>
      </c>
      <c r="E56" s="437">
        <f>'III Plan Rates'!F58</f>
        <v>0</v>
      </c>
      <c r="F56" s="438">
        <f>'III Plan Rates'!G58</f>
        <v>0</v>
      </c>
      <c r="G56" s="438">
        <f>'III Plan Rates'!J58</f>
        <v>0</v>
      </c>
      <c r="H56" s="258"/>
      <c r="I56" s="269"/>
      <c r="J56" s="269"/>
      <c r="K56" s="269"/>
      <c r="L56" s="269"/>
      <c r="M56" s="269"/>
      <c r="N56" s="269"/>
      <c r="O56" s="269"/>
      <c r="P56" s="269"/>
      <c r="Q56" s="269"/>
      <c r="R56" s="440">
        <f>IF('III Plan Rates'!$AP58&gt;0,SUMPRODUCT(I56:Q56,'III Plan Rates'!$AG58:$AO58)/'III Plan Rates'!$AP58,0)</f>
        <v>0</v>
      </c>
      <c r="S56" s="444"/>
      <c r="T56" s="440" t="e">
        <f>'III Plan Rates'!$AA58*'V Consumer Factors'!$N$12*'II Rate Development &amp; Change'!$J$35</f>
        <v>#DIV/0!</v>
      </c>
      <c r="U56" s="440" t="e">
        <f>'III Plan Rates'!$AA58*'V Consumer Factors'!$N$13*'II Rate Development &amp; Change'!$J$35</f>
        <v>#DIV/0!</v>
      </c>
      <c r="V56" s="440" t="e">
        <f>'III Plan Rates'!$AA58*'V Consumer Factors'!$N$14*'II Rate Development &amp; Change'!$J$35</f>
        <v>#DIV/0!</v>
      </c>
      <c r="W56" s="440" t="e">
        <f>'III Plan Rates'!$AA58*'V Consumer Factors'!$N$15*'II Rate Development &amp; Change'!$J$35</f>
        <v>#DIV/0!</v>
      </c>
      <c r="X56" s="440" t="e">
        <f>'III Plan Rates'!$AA58*'V Consumer Factors'!$N$16*'II Rate Development &amp; Change'!$J$35</f>
        <v>#DIV/0!</v>
      </c>
      <c r="Y56" s="440" t="e">
        <f>'III Plan Rates'!$AA58*'V Consumer Factors'!$N$17*'II Rate Development &amp; Change'!$J$35</f>
        <v>#DIV/0!</v>
      </c>
      <c r="Z56" s="440" t="e">
        <f>'III Plan Rates'!$AA58*'V Consumer Factors'!$N$18*'II Rate Development &amp; Change'!$J$35</f>
        <v>#DIV/0!</v>
      </c>
      <c r="AA56" s="440" t="e">
        <f>'III Plan Rates'!$AA58*'V Consumer Factors'!$N$19*'II Rate Development &amp; Change'!$J$35</f>
        <v>#DIV/0!</v>
      </c>
      <c r="AB56" s="440" t="e">
        <f>'III Plan Rates'!$AA58*'V Consumer Factors'!$N$20*'II Rate Development &amp; Change'!$J$35</f>
        <v>#DIV/0!</v>
      </c>
      <c r="AC56" s="440">
        <f>IF('III Plan Rates'!$AP58&gt;0,SUMPRODUCT(T56:AB56,'III Plan Rates'!$AG58:$AO58)/'III Plan Rates'!$AP58,0)</f>
        <v>0</v>
      </c>
      <c r="AD56" s="441"/>
      <c r="AE56" s="442">
        <f t="shared" si="2"/>
        <v>0</v>
      </c>
      <c r="AF56" s="442">
        <f t="shared" si="3"/>
        <v>0</v>
      </c>
      <c r="AG56" s="442">
        <f t="shared" si="4"/>
        <v>0</v>
      </c>
      <c r="AH56" s="442">
        <f t="shared" si="5"/>
        <v>0</v>
      </c>
      <c r="AI56" s="442">
        <f t="shared" si="6"/>
        <v>0</v>
      </c>
      <c r="AJ56" s="442">
        <f t="shared" si="7"/>
        <v>0</v>
      </c>
      <c r="AK56" s="442">
        <f t="shared" si="8"/>
        <v>0</v>
      </c>
      <c r="AL56" s="442">
        <f t="shared" si="9"/>
        <v>0</v>
      </c>
      <c r="AM56" s="442">
        <f t="shared" si="10"/>
        <v>0</v>
      </c>
      <c r="AN56" s="442">
        <f t="shared" si="12"/>
        <v>0</v>
      </c>
      <c r="AO56" s="441"/>
      <c r="AP56" s="440" t="e">
        <f>'III Plan Rates'!$AA58*'V Consumer Factors'!$N$12*'II Rate Development &amp; Change'!$K$35</f>
        <v>#DIV/0!</v>
      </c>
      <c r="AQ56" s="440" t="e">
        <f>'III Plan Rates'!$AA58*'V Consumer Factors'!$N$13*'II Rate Development &amp; Change'!$K$35</f>
        <v>#DIV/0!</v>
      </c>
      <c r="AR56" s="440" t="e">
        <f>'III Plan Rates'!$AA58*'V Consumer Factors'!$N$14*'II Rate Development &amp; Change'!$K$35</f>
        <v>#DIV/0!</v>
      </c>
      <c r="AS56" s="440" t="e">
        <f>'III Plan Rates'!$AA58*'V Consumer Factors'!$N$15*'II Rate Development &amp; Change'!$K$35</f>
        <v>#DIV/0!</v>
      </c>
      <c r="AT56" s="440" t="e">
        <f>'III Plan Rates'!$AA58*'V Consumer Factors'!$N$16*'II Rate Development &amp; Change'!$K$35</f>
        <v>#DIV/0!</v>
      </c>
      <c r="AU56" s="440" t="e">
        <f>'III Plan Rates'!$AA58*'V Consumer Factors'!$N$17*'II Rate Development &amp; Change'!$K$35</f>
        <v>#DIV/0!</v>
      </c>
      <c r="AV56" s="440" t="e">
        <f>'III Plan Rates'!$AA58*'V Consumer Factors'!$N$18*'II Rate Development &amp; Change'!$K$35</f>
        <v>#DIV/0!</v>
      </c>
      <c r="AW56" s="440" t="e">
        <f>'III Plan Rates'!$AA58*'V Consumer Factors'!$N$19*'II Rate Development &amp; Change'!$K$35</f>
        <v>#DIV/0!</v>
      </c>
      <c r="AX56" s="440" t="e">
        <f>'III Plan Rates'!$AA58*'V Consumer Factors'!$N$20*'II Rate Development &amp; Change'!$K$35</f>
        <v>#DIV/0!</v>
      </c>
      <c r="AY56" s="440">
        <f>IF('III Plan Rates'!$AP58&gt;0,SUMPRODUCT(AP56:AX56,'III Plan Rates'!$AG58:$AO58)/'III Plan Rates'!$AP58,0)</f>
        <v>0</v>
      </c>
      <c r="AZ56" s="445"/>
      <c r="BA56" s="440" t="e">
        <f>'III Plan Rates'!$AA58*'V Consumer Factors'!$N$12*'II Rate Development &amp; Change'!$L$35</f>
        <v>#DIV/0!</v>
      </c>
      <c r="BB56" s="440" t="e">
        <f>'III Plan Rates'!$AA58*'V Consumer Factors'!$N$13*'II Rate Development &amp; Change'!$L$35</f>
        <v>#DIV/0!</v>
      </c>
      <c r="BC56" s="440" t="e">
        <f>'III Plan Rates'!$AA58*'V Consumer Factors'!$N$14*'II Rate Development &amp; Change'!$L$35</f>
        <v>#DIV/0!</v>
      </c>
      <c r="BD56" s="440" t="e">
        <f>'III Plan Rates'!$AA58*'V Consumer Factors'!$N$15*'II Rate Development &amp; Change'!$L$35</f>
        <v>#DIV/0!</v>
      </c>
      <c r="BE56" s="440" t="e">
        <f>'III Plan Rates'!$AA58*'V Consumer Factors'!$N$16*'II Rate Development &amp; Change'!$L$35</f>
        <v>#DIV/0!</v>
      </c>
      <c r="BF56" s="440" t="e">
        <f>'III Plan Rates'!$AA58*'V Consumer Factors'!$N$17*'II Rate Development &amp; Change'!$L$35</f>
        <v>#DIV/0!</v>
      </c>
      <c r="BG56" s="440" t="e">
        <f>'III Plan Rates'!$AA58*'V Consumer Factors'!$N$18*'II Rate Development &amp; Change'!$L$35</f>
        <v>#DIV/0!</v>
      </c>
      <c r="BH56" s="440" t="e">
        <f>'III Plan Rates'!$AA58*'V Consumer Factors'!$N$19*'II Rate Development &amp; Change'!$L$35</f>
        <v>#DIV/0!</v>
      </c>
      <c r="BI56" s="440" t="e">
        <f>'III Plan Rates'!$AA58*'V Consumer Factors'!$N$20*'II Rate Development &amp; Change'!$L$35</f>
        <v>#DIV/0!</v>
      </c>
      <c r="BJ56" s="440">
        <f>IF('III Plan Rates'!$AP58&gt;0,SUMPRODUCT(BA56:BI56,'III Plan Rates'!$AG58:$AO58)/'III Plan Rates'!$AP58,0)</f>
        <v>0</v>
      </c>
      <c r="BK56" s="445"/>
      <c r="BL56" s="440" t="e">
        <f>'III Plan Rates'!$AA58*'V Consumer Factors'!$N$12*'II Rate Development &amp; Change'!$M$35</f>
        <v>#DIV/0!</v>
      </c>
      <c r="BM56" s="440" t="e">
        <f>'III Plan Rates'!$AA58*'V Consumer Factors'!$N$13*'II Rate Development &amp; Change'!$M$35</f>
        <v>#DIV/0!</v>
      </c>
      <c r="BN56" s="440" t="e">
        <f>'III Plan Rates'!$AA58*'V Consumer Factors'!$N$14*'II Rate Development &amp; Change'!$M$35</f>
        <v>#DIV/0!</v>
      </c>
      <c r="BO56" s="440" t="e">
        <f>'III Plan Rates'!$AA58*'V Consumer Factors'!$N$15*'II Rate Development &amp; Change'!$M$35</f>
        <v>#DIV/0!</v>
      </c>
      <c r="BP56" s="440" t="e">
        <f>'III Plan Rates'!$AA58*'V Consumer Factors'!$N$16*'II Rate Development &amp; Change'!$M$35</f>
        <v>#DIV/0!</v>
      </c>
      <c r="BQ56" s="440" t="e">
        <f>'III Plan Rates'!$AA58*'V Consumer Factors'!$N$17*'II Rate Development &amp; Change'!$M$35</f>
        <v>#DIV/0!</v>
      </c>
      <c r="BR56" s="440" t="e">
        <f>'III Plan Rates'!$AA58*'V Consumer Factors'!$N$18*'II Rate Development &amp; Change'!$M$35</f>
        <v>#DIV/0!</v>
      </c>
      <c r="BS56" s="440" t="e">
        <f>'III Plan Rates'!$AA58*'V Consumer Factors'!$N$19*'II Rate Development &amp; Change'!$M$35</f>
        <v>#DIV/0!</v>
      </c>
      <c r="BT56" s="440" t="e">
        <f>'III Plan Rates'!$AA58*'V Consumer Factors'!$N$20*'II Rate Development &amp; Change'!$M$35</f>
        <v>#DIV/0!</v>
      </c>
      <c r="BU56" s="440">
        <f>IF('III Plan Rates'!$AP58&gt;0,SUMPRODUCT(BL56:BT56,'III Plan Rates'!$AG58:$AO58)/'III Plan Rates'!$AP58,0)</f>
        <v>0</v>
      </c>
    </row>
    <row r="57" spans="1:73" x14ac:dyDescent="0.25">
      <c r="A57" s="8" t="s">
        <v>122</v>
      </c>
      <c r="B57" s="437">
        <f>'III Plan Rates'!B59</f>
        <v>0</v>
      </c>
      <c r="C57" s="435">
        <f>'III Plan Rates'!D59</f>
        <v>0</v>
      </c>
      <c r="D57" s="436">
        <f>'III Plan Rates'!E59</f>
        <v>0</v>
      </c>
      <c r="E57" s="437">
        <f>'III Plan Rates'!F59</f>
        <v>0</v>
      </c>
      <c r="F57" s="438">
        <f>'III Plan Rates'!G59</f>
        <v>0</v>
      </c>
      <c r="G57" s="438">
        <f>'III Plan Rates'!J59</f>
        <v>0</v>
      </c>
      <c r="H57" s="258"/>
      <c r="I57" s="269"/>
      <c r="J57" s="269"/>
      <c r="K57" s="269"/>
      <c r="L57" s="269"/>
      <c r="M57" s="269"/>
      <c r="N57" s="269"/>
      <c r="O57" s="269"/>
      <c r="P57" s="269"/>
      <c r="Q57" s="269"/>
      <c r="R57" s="440">
        <f>IF('III Plan Rates'!$AP59&gt;0,SUMPRODUCT(I57:Q57,'III Plan Rates'!$AG59:$AO59)/'III Plan Rates'!$AP59,0)</f>
        <v>0</v>
      </c>
      <c r="S57" s="444"/>
      <c r="T57" s="440" t="e">
        <f>'III Plan Rates'!$AA59*'V Consumer Factors'!$N$12*'II Rate Development &amp; Change'!$J$35</f>
        <v>#DIV/0!</v>
      </c>
      <c r="U57" s="440" t="e">
        <f>'III Plan Rates'!$AA59*'V Consumer Factors'!$N$13*'II Rate Development &amp; Change'!$J$35</f>
        <v>#DIV/0!</v>
      </c>
      <c r="V57" s="440" t="e">
        <f>'III Plan Rates'!$AA59*'V Consumer Factors'!$N$14*'II Rate Development &amp; Change'!$J$35</f>
        <v>#DIV/0!</v>
      </c>
      <c r="W57" s="440" t="e">
        <f>'III Plan Rates'!$AA59*'V Consumer Factors'!$N$15*'II Rate Development &amp; Change'!$J$35</f>
        <v>#DIV/0!</v>
      </c>
      <c r="X57" s="440" t="e">
        <f>'III Plan Rates'!$AA59*'V Consumer Factors'!$N$16*'II Rate Development &amp; Change'!$J$35</f>
        <v>#DIV/0!</v>
      </c>
      <c r="Y57" s="440" t="e">
        <f>'III Plan Rates'!$AA59*'V Consumer Factors'!$N$17*'II Rate Development &amp; Change'!$J$35</f>
        <v>#DIV/0!</v>
      </c>
      <c r="Z57" s="440" t="e">
        <f>'III Plan Rates'!$AA59*'V Consumer Factors'!$N$18*'II Rate Development &amp; Change'!$J$35</f>
        <v>#DIV/0!</v>
      </c>
      <c r="AA57" s="440" t="e">
        <f>'III Plan Rates'!$AA59*'V Consumer Factors'!$N$19*'II Rate Development &amp; Change'!$J$35</f>
        <v>#DIV/0!</v>
      </c>
      <c r="AB57" s="440" t="e">
        <f>'III Plan Rates'!$AA59*'V Consumer Factors'!$N$20*'II Rate Development &amp; Change'!$J$35</f>
        <v>#DIV/0!</v>
      </c>
      <c r="AC57" s="440">
        <f>IF('III Plan Rates'!$AP59&gt;0,SUMPRODUCT(T57:AB57,'III Plan Rates'!$AG59:$AO59)/'III Plan Rates'!$AP59,0)</f>
        <v>0</v>
      </c>
      <c r="AD57" s="441"/>
      <c r="AE57" s="442">
        <f t="shared" si="2"/>
        <v>0</v>
      </c>
      <c r="AF57" s="442">
        <f t="shared" si="3"/>
        <v>0</v>
      </c>
      <c r="AG57" s="442">
        <f t="shared" si="4"/>
        <v>0</v>
      </c>
      <c r="AH57" s="442">
        <f t="shared" si="5"/>
        <v>0</v>
      </c>
      <c r="AI57" s="442">
        <f t="shared" si="6"/>
        <v>0</v>
      </c>
      <c r="AJ57" s="442">
        <f t="shared" si="7"/>
        <v>0</v>
      </c>
      <c r="AK57" s="442">
        <f t="shared" si="8"/>
        <v>0</v>
      </c>
      <c r="AL57" s="442">
        <f t="shared" si="9"/>
        <v>0</v>
      </c>
      <c r="AM57" s="442">
        <f t="shared" si="10"/>
        <v>0</v>
      </c>
      <c r="AN57" s="442">
        <f t="shared" si="12"/>
        <v>0</v>
      </c>
      <c r="AO57" s="441"/>
      <c r="AP57" s="440" t="e">
        <f>'III Plan Rates'!$AA59*'V Consumer Factors'!$N$12*'II Rate Development &amp; Change'!$K$35</f>
        <v>#DIV/0!</v>
      </c>
      <c r="AQ57" s="440" t="e">
        <f>'III Plan Rates'!$AA59*'V Consumer Factors'!$N$13*'II Rate Development &amp; Change'!$K$35</f>
        <v>#DIV/0!</v>
      </c>
      <c r="AR57" s="440" t="e">
        <f>'III Plan Rates'!$AA59*'V Consumer Factors'!$N$14*'II Rate Development &amp; Change'!$K$35</f>
        <v>#DIV/0!</v>
      </c>
      <c r="AS57" s="440" t="e">
        <f>'III Plan Rates'!$AA59*'V Consumer Factors'!$N$15*'II Rate Development &amp; Change'!$K$35</f>
        <v>#DIV/0!</v>
      </c>
      <c r="AT57" s="440" t="e">
        <f>'III Plan Rates'!$AA59*'V Consumer Factors'!$N$16*'II Rate Development &amp; Change'!$K$35</f>
        <v>#DIV/0!</v>
      </c>
      <c r="AU57" s="440" t="e">
        <f>'III Plan Rates'!$AA59*'V Consumer Factors'!$N$17*'II Rate Development &amp; Change'!$K$35</f>
        <v>#DIV/0!</v>
      </c>
      <c r="AV57" s="440" t="e">
        <f>'III Plan Rates'!$AA59*'V Consumer Factors'!$N$18*'II Rate Development &amp; Change'!$K$35</f>
        <v>#DIV/0!</v>
      </c>
      <c r="AW57" s="440" t="e">
        <f>'III Plan Rates'!$AA59*'V Consumer Factors'!$N$19*'II Rate Development &amp; Change'!$K$35</f>
        <v>#DIV/0!</v>
      </c>
      <c r="AX57" s="440" t="e">
        <f>'III Plan Rates'!$AA59*'V Consumer Factors'!$N$20*'II Rate Development &amp; Change'!$K$35</f>
        <v>#DIV/0!</v>
      </c>
      <c r="AY57" s="440">
        <f>IF('III Plan Rates'!$AP59&gt;0,SUMPRODUCT(AP57:AX57,'III Plan Rates'!$AG59:$AO59)/'III Plan Rates'!$AP59,0)</f>
        <v>0</v>
      </c>
      <c r="AZ57" s="445"/>
      <c r="BA57" s="440" t="e">
        <f>'III Plan Rates'!$AA59*'V Consumer Factors'!$N$12*'II Rate Development &amp; Change'!$L$35</f>
        <v>#DIV/0!</v>
      </c>
      <c r="BB57" s="440" t="e">
        <f>'III Plan Rates'!$AA59*'V Consumer Factors'!$N$13*'II Rate Development &amp; Change'!$L$35</f>
        <v>#DIV/0!</v>
      </c>
      <c r="BC57" s="440" t="e">
        <f>'III Plan Rates'!$AA59*'V Consumer Factors'!$N$14*'II Rate Development &amp; Change'!$L$35</f>
        <v>#DIV/0!</v>
      </c>
      <c r="BD57" s="440" t="e">
        <f>'III Plan Rates'!$AA59*'V Consumer Factors'!$N$15*'II Rate Development &amp; Change'!$L$35</f>
        <v>#DIV/0!</v>
      </c>
      <c r="BE57" s="440" t="e">
        <f>'III Plan Rates'!$AA59*'V Consumer Factors'!$N$16*'II Rate Development &amp; Change'!$L$35</f>
        <v>#DIV/0!</v>
      </c>
      <c r="BF57" s="440" t="e">
        <f>'III Plan Rates'!$AA59*'V Consumer Factors'!$N$17*'II Rate Development &amp; Change'!$L$35</f>
        <v>#DIV/0!</v>
      </c>
      <c r="BG57" s="440" t="e">
        <f>'III Plan Rates'!$AA59*'V Consumer Factors'!$N$18*'II Rate Development &amp; Change'!$L$35</f>
        <v>#DIV/0!</v>
      </c>
      <c r="BH57" s="440" t="e">
        <f>'III Plan Rates'!$AA59*'V Consumer Factors'!$N$19*'II Rate Development &amp; Change'!$L$35</f>
        <v>#DIV/0!</v>
      </c>
      <c r="BI57" s="440" t="e">
        <f>'III Plan Rates'!$AA59*'V Consumer Factors'!$N$20*'II Rate Development &amp; Change'!$L$35</f>
        <v>#DIV/0!</v>
      </c>
      <c r="BJ57" s="440">
        <f>IF('III Plan Rates'!$AP59&gt;0,SUMPRODUCT(BA57:BI57,'III Plan Rates'!$AG59:$AO59)/'III Plan Rates'!$AP59,0)</f>
        <v>0</v>
      </c>
      <c r="BK57" s="445"/>
      <c r="BL57" s="440" t="e">
        <f>'III Plan Rates'!$AA59*'V Consumer Factors'!$N$12*'II Rate Development &amp; Change'!$M$35</f>
        <v>#DIV/0!</v>
      </c>
      <c r="BM57" s="440" t="e">
        <f>'III Plan Rates'!$AA59*'V Consumer Factors'!$N$13*'II Rate Development &amp; Change'!$M$35</f>
        <v>#DIV/0!</v>
      </c>
      <c r="BN57" s="440" t="e">
        <f>'III Plan Rates'!$AA59*'V Consumer Factors'!$N$14*'II Rate Development &amp; Change'!$M$35</f>
        <v>#DIV/0!</v>
      </c>
      <c r="BO57" s="440" t="e">
        <f>'III Plan Rates'!$AA59*'V Consumer Factors'!$N$15*'II Rate Development &amp; Change'!$M$35</f>
        <v>#DIV/0!</v>
      </c>
      <c r="BP57" s="440" t="e">
        <f>'III Plan Rates'!$AA59*'V Consumer Factors'!$N$16*'II Rate Development &amp; Change'!$M$35</f>
        <v>#DIV/0!</v>
      </c>
      <c r="BQ57" s="440" t="e">
        <f>'III Plan Rates'!$AA59*'V Consumer Factors'!$N$17*'II Rate Development &amp; Change'!$M$35</f>
        <v>#DIV/0!</v>
      </c>
      <c r="BR57" s="440" t="e">
        <f>'III Plan Rates'!$AA59*'V Consumer Factors'!$N$18*'II Rate Development &amp; Change'!$M$35</f>
        <v>#DIV/0!</v>
      </c>
      <c r="BS57" s="440" t="e">
        <f>'III Plan Rates'!$AA59*'V Consumer Factors'!$N$19*'II Rate Development &amp; Change'!$M$35</f>
        <v>#DIV/0!</v>
      </c>
      <c r="BT57" s="440" t="e">
        <f>'III Plan Rates'!$AA59*'V Consumer Factors'!$N$20*'II Rate Development &amp; Change'!$M$35</f>
        <v>#DIV/0!</v>
      </c>
      <c r="BU57" s="440">
        <f>IF('III Plan Rates'!$AP59&gt;0,SUMPRODUCT(BL57:BT57,'III Plan Rates'!$AG59:$AO59)/'III Plan Rates'!$AP59,0)</f>
        <v>0</v>
      </c>
    </row>
    <row r="58" spans="1:73" x14ac:dyDescent="0.25">
      <c r="A58" s="8" t="s">
        <v>123</v>
      </c>
      <c r="B58" s="437">
        <f>'III Plan Rates'!B60</f>
        <v>0</v>
      </c>
      <c r="C58" s="435">
        <f>'III Plan Rates'!D60</f>
        <v>0</v>
      </c>
      <c r="D58" s="436">
        <f>'III Plan Rates'!E60</f>
        <v>0</v>
      </c>
      <c r="E58" s="437">
        <f>'III Plan Rates'!F60</f>
        <v>0</v>
      </c>
      <c r="F58" s="438">
        <f>'III Plan Rates'!G60</f>
        <v>0</v>
      </c>
      <c r="G58" s="438">
        <f>'III Plan Rates'!J60</f>
        <v>0</v>
      </c>
      <c r="H58" s="258"/>
      <c r="I58" s="269"/>
      <c r="J58" s="269"/>
      <c r="K58" s="269"/>
      <c r="L58" s="269"/>
      <c r="M58" s="269"/>
      <c r="N58" s="269"/>
      <c r="O58" s="269"/>
      <c r="P58" s="269"/>
      <c r="Q58" s="269"/>
      <c r="R58" s="440">
        <f>IF('III Plan Rates'!$AP60&gt;0,SUMPRODUCT(I58:Q58,'III Plan Rates'!$AG60:$AO60)/'III Plan Rates'!$AP60,0)</f>
        <v>0</v>
      </c>
      <c r="S58" s="444"/>
      <c r="T58" s="440" t="e">
        <f>'III Plan Rates'!$AA60*'V Consumer Factors'!$N$12*'II Rate Development &amp; Change'!$J$35</f>
        <v>#DIV/0!</v>
      </c>
      <c r="U58" s="440" t="e">
        <f>'III Plan Rates'!$AA60*'V Consumer Factors'!$N$13*'II Rate Development &amp; Change'!$J$35</f>
        <v>#DIV/0!</v>
      </c>
      <c r="V58" s="440" t="e">
        <f>'III Plan Rates'!$AA60*'V Consumer Factors'!$N$14*'II Rate Development &amp; Change'!$J$35</f>
        <v>#DIV/0!</v>
      </c>
      <c r="W58" s="440" t="e">
        <f>'III Plan Rates'!$AA60*'V Consumer Factors'!$N$15*'II Rate Development &amp; Change'!$J$35</f>
        <v>#DIV/0!</v>
      </c>
      <c r="X58" s="440" t="e">
        <f>'III Plan Rates'!$AA60*'V Consumer Factors'!$N$16*'II Rate Development &amp; Change'!$J$35</f>
        <v>#DIV/0!</v>
      </c>
      <c r="Y58" s="440" t="e">
        <f>'III Plan Rates'!$AA60*'V Consumer Factors'!$N$17*'II Rate Development &amp; Change'!$J$35</f>
        <v>#DIV/0!</v>
      </c>
      <c r="Z58" s="440" t="e">
        <f>'III Plan Rates'!$AA60*'V Consumer Factors'!$N$18*'II Rate Development &amp; Change'!$J$35</f>
        <v>#DIV/0!</v>
      </c>
      <c r="AA58" s="440" t="e">
        <f>'III Plan Rates'!$AA60*'V Consumer Factors'!$N$19*'II Rate Development &amp; Change'!$J$35</f>
        <v>#DIV/0!</v>
      </c>
      <c r="AB58" s="440" t="e">
        <f>'III Plan Rates'!$AA60*'V Consumer Factors'!$N$20*'II Rate Development &amp; Change'!$J$35</f>
        <v>#DIV/0!</v>
      </c>
      <c r="AC58" s="440">
        <f>IF('III Plan Rates'!$AP60&gt;0,SUMPRODUCT(T58:AB58,'III Plan Rates'!$AG60:$AO60)/'III Plan Rates'!$AP60,0)</f>
        <v>0</v>
      </c>
      <c r="AD58" s="441"/>
      <c r="AE58" s="442">
        <f t="shared" si="2"/>
        <v>0</v>
      </c>
      <c r="AF58" s="442">
        <f t="shared" si="3"/>
        <v>0</v>
      </c>
      <c r="AG58" s="442">
        <f t="shared" si="4"/>
        <v>0</v>
      </c>
      <c r="AH58" s="442">
        <f t="shared" si="5"/>
        <v>0</v>
      </c>
      <c r="AI58" s="442">
        <f t="shared" si="6"/>
        <v>0</v>
      </c>
      <c r="AJ58" s="442">
        <f t="shared" si="7"/>
        <v>0</v>
      </c>
      <c r="AK58" s="442">
        <f t="shared" si="8"/>
        <v>0</v>
      </c>
      <c r="AL58" s="442">
        <f t="shared" si="9"/>
        <v>0</v>
      </c>
      <c r="AM58" s="442">
        <f t="shared" si="10"/>
        <v>0</v>
      </c>
      <c r="AN58" s="442">
        <f t="shared" si="12"/>
        <v>0</v>
      </c>
      <c r="AO58" s="441"/>
      <c r="AP58" s="440" t="e">
        <f>'III Plan Rates'!$AA60*'V Consumer Factors'!$N$12*'II Rate Development &amp; Change'!$K$35</f>
        <v>#DIV/0!</v>
      </c>
      <c r="AQ58" s="440" t="e">
        <f>'III Plan Rates'!$AA60*'V Consumer Factors'!$N$13*'II Rate Development &amp; Change'!$K$35</f>
        <v>#DIV/0!</v>
      </c>
      <c r="AR58" s="440" t="e">
        <f>'III Plan Rates'!$AA60*'V Consumer Factors'!$N$14*'II Rate Development &amp; Change'!$K$35</f>
        <v>#DIV/0!</v>
      </c>
      <c r="AS58" s="440" t="e">
        <f>'III Plan Rates'!$AA60*'V Consumer Factors'!$N$15*'II Rate Development &amp; Change'!$K$35</f>
        <v>#DIV/0!</v>
      </c>
      <c r="AT58" s="440" t="e">
        <f>'III Plan Rates'!$AA60*'V Consumer Factors'!$N$16*'II Rate Development &amp; Change'!$K$35</f>
        <v>#DIV/0!</v>
      </c>
      <c r="AU58" s="440" t="e">
        <f>'III Plan Rates'!$AA60*'V Consumer Factors'!$N$17*'II Rate Development &amp; Change'!$K$35</f>
        <v>#DIV/0!</v>
      </c>
      <c r="AV58" s="440" t="e">
        <f>'III Plan Rates'!$AA60*'V Consumer Factors'!$N$18*'II Rate Development &amp; Change'!$K$35</f>
        <v>#DIV/0!</v>
      </c>
      <c r="AW58" s="440" t="e">
        <f>'III Plan Rates'!$AA60*'V Consumer Factors'!$N$19*'II Rate Development &amp; Change'!$K$35</f>
        <v>#DIV/0!</v>
      </c>
      <c r="AX58" s="440" t="e">
        <f>'III Plan Rates'!$AA60*'V Consumer Factors'!$N$20*'II Rate Development &amp; Change'!$K$35</f>
        <v>#DIV/0!</v>
      </c>
      <c r="AY58" s="440">
        <f>IF('III Plan Rates'!$AP60&gt;0,SUMPRODUCT(AP58:AX58,'III Plan Rates'!$AG60:$AO60)/'III Plan Rates'!$AP60,0)</f>
        <v>0</v>
      </c>
      <c r="AZ58" s="445"/>
      <c r="BA58" s="440" t="e">
        <f>'III Plan Rates'!$AA60*'V Consumer Factors'!$N$12*'II Rate Development &amp; Change'!$L$35</f>
        <v>#DIV/0!</v>
      </c>
      <c r="BB58" s="440" t="e">
        <f>'III Plan Rates'!$AA60*'V Consumer Factors'!$N$13*'II Rate Development &amp; Change'!$L$35</f>
        <v>#DIV/0!</v>
      </c>
      <c r="BC58" s="440" t="e">
        <f>'III Plan Rates'!$AA60*'V Consumer Factors'!$N$14*'II Rate Development &amp; Change'!$L$35</f>
        <v>#DIV/0!</v>
      </c>
      <c r="BD58" s="440" t="e">
        <f>'III Plan Rates'!$AA60*'V Consumer Factors'!$N$15*'II Rate Development &amp; Change'!$L$35</f>
        <v>#DIV/0!</v>
      </c>
      <c r="BE58" s="440" t="e">
        <f>'III Plan Rates'!$AA60*'V Consumer Factors'!$N$16*'II Rate Development &amp; Change'!$L$35</f>
        <v>#DIV/0!</v>
      </c>
      <c r="BF58" s="440" t="e">
        <f>'III Plan Rates'!$AA60*'V Consumer Factors'!$N$17*'II Rate Development &amp; Change'!$L$35</f>
        <v>#DIV/0!</v>
      </c>
      <c r="BG58" s="440" t="e">
        <f>'III Plan Rates'!$AA60*'V Consumer Factors'!$N$18*'II Rate Development &amp; Change'!$L$35</f>
        <v>#DIV/0!</v>
      </c>
      <c r="BH58" s="440" t="e">
        <f>'III Plan Rates'!$AA60*'V Consumer Factors'!$N$19*'II Rate Development &amp; Change'!$L$35</f>
        <v>#DIV/0!</v>
      </c>
      <c r="BI58" s="440" t="e">
        <f>'III Plan Rates'!$AA60*'V Consumer Factors'!$N$20*'II Rate Development &amp; Change'!$L$35</f>
        <v>#DIV/0!</v>
      </c>
      <c r="BJ58" s="440">
        <f>IF('III Plan Rates'!$AP60&gt;0,SUMPRODUCT(BA58:BI58,'III Plan Rates'!$AG60:$AO60)/'III Plan Rates'!$AP60,0)</f>
        <v>0</v>
      </c>
      <c r="BK58" s="445"/>
      <c r="BL58" s="440" t="e">
        <f>'III Plan Rates'!$AA60*'V Consumer Factors'!$N$12*'II Rate Development &amp; Change'!$M$35</f>
        <v>#DIV/0!</v>
      </c>
      <c r="BM58" s="440" t="e">
        <f>'III Plan Rates'!$AA60*'V Consumer Factors'!$N$13*'II Rate Development &amp; Change'!$M$35</f>
        <v>#DIV/0!</v>
      </c>
      <c r="BN58" s="440" t="e">
        <f>'III Plan Rates'!$AA60*'V Consumer Factors'!$N$14*'II Rate Development &amp; Change'!$M$35</f>
        <v>#DIV/0!</v>
      </c>
      <c r="BO58" s="440" t="e">
        <f>'III Plan Rates'!$AA60*'V Consumer Factors'!$N$15*'II Rate Development &amp; Change'!$M$35</f>
        <v>#DIV/0!</v>
      </c>
      <c r="BP58" s="440" t="e">
        <f>'III Plan Rates'!$AA60*'V Consumer Factors'!$N$16*'II Rate Development &amp; Change'!$M$35</f>
        <v>#DIV/0!</v>
      </c>
      <c r="BQ58" s="440" t="e">
        <f>'III Plan Rates'!$AA60*'V Consumer Factors'!$N$17*'II Rate Development &amp; Change'!$M$35</f>
        <v>#DIV/0!</v>
      </c>
      <c r="BR58" s="440" t="e">
        <f>'III Plan Rates'!$AA60*'V Consumer Factors'!$N$18*'II Rate Development &amp; Change'!$M$35</f>
        <v>#DIV/0!</v>
      </c>
      <c r="BS58" s="440" t="e">
        <f>'III Plan Rates'!$AA60*'V Consumer Factors'!$N$19*'II Rate Development &amp; Change'!$M$35</f>
        <v>#DIV/0!</v>
      </c>
      <c r="BT58" s="440" t="e">
        <f>'III Plan Rates'!$AA60*'V Consumer Factors'!$N$20*'II Rate Development &amp; Change'!$M$35</f>
        <v>#DIV/0!</v>
      </c>
      <c r="BU58" s="440">
        <f>IF('III Plan Rates'!$AP60&gt;0,SUMPRODUCT(BL58:BT58,'III Plan Rates'!$AG60:$AO60)/'III Plan Rates'!$AP60,0)</f>
        <v>0</v>
      </c>
    </row>
    <row r="59" spans="1:73" x14ac:dyDescent="0.25">
      <c r="A59" s="8" t="s">
        <v>124</v>
      </c>
      <c r="B59" s="437">
        <f>'III Plan Rates'!B61</f>
        <v>0</v>
      </c>
      <c r="C59" s="435">
        <f>'III Plan Rates'!D61</f>
        <v>0</v>
      </c>
      <c r="D59" s="436">
        <f>'III Plan Rates'!E61</f>
        <v>0</v>
      </c>
      <c r="E59" s="437">
        <f>'III Plan Rates'!F61</f>
        <v>0</v>
      </c>
      <c r="F59" s="438">
        <f>'III Plan Rates'!G61</f>
        <v>0</v>
      </c>
      <c r="G59" s="438">
        <f>'III Plan Rates'!J61</f>
        <v>0</v>
      </c>
      <c r="H59" s="258"/>
      <c r="I59" s="269"/>
      <c r="J59" s="269"/>
      <c r="K59" s="269"/>
      <c r="L59" s="269"/>
      <c r="M59" s="269"/>
      <c r="N59" s="269"/>
      <c r="O59" s="269"/>
      <c r="P59" s="269"/>
      <c r="Q59" s="269"/>
      <c r="R59" s="440">
        <f>IF('III Plan Rates'!$AP61&gt;0,SUMPRODUCT(I59:Q59,'III Plan Rates'!$AG61:$AO61)/'III Plan Rates'!$AP61,0)</f>
        <v>0</v>
      </c>
      <c r="S59" s="444"/>
      <c r="T59" s="440" t="e">
        <f>'III Plan Rates'!$AA61*'V Consumer Factors'!$N$12*'II Rate Development &amp; Change'!$J$35</f>
        <v>#DIV/0!</v>
      </c>
      <c r="U59" s="440" t="e">
        <f>'III Plan Rates'!$AA61*'V Consumer Factors'!$N$13*'II Rate Development &amp; Change'!$J$35</f>
        <v>#DIV/0!</v>
      </c>
      <c r="V59" s="440" t="e">
        <f>'III Plan Rates'!$AA61*'V Consumer Factors'!$N$14*'II Rate Development &amp; Change'!$J$35</f>
        <v>#DIV/0!</v>
      </c>
      <c r="W59" s="440" t="e">
        <f>'III Plan Rates'!$AA61*'V Consumer Factors'!$N$15*'II Rate Development &amp; Change'!$J$35</f>
        <v>#DIV/0!</v>
      </c>
      <c r="X59" s="440" t="e">
        <f>'III Plan Rates'!$AA61*'V Consumer Factors'!$N$16*'II Rate Development &amp; Change'!$J$35</f>
        <v>#DIV/0!</v>
      </c>
      <c r="Y59" s="440" t="e">
        <f>'III Plan Rates'!$AA61*'V Consumer Factors'!$N$17*'II Rate Development &amp; Change'!$J$35</f>
        <v>#DIV/0!</v>
      </c>
      <c r="Z59" s="440" t="e">
        <f>'III Plan Rates'!$AA61*'V Consumer Factors'!$N$18*'II Rate Development &amp; Change'!$J$35</f>
        <v>#DIV/0!</v>
      </c>
      <c r="AA59" s="440" t="e">
        <f>'III Plan Rates'!$AA61*'V Consumer Factors'!$N$19*'II Rate Development &amp; Change'!$J$35</f>
        <v>#DIV/0!</v>
      </c>
      <c r="AB59" s="440" t="e">
        <f>'III Plan Rates'!$AA61*'V Consumer Factors'!$N$20*'II Rate Development &amp; Change'!$J$35</f>
        <v>#DIV/0!</v>
      </c>
      <c r="AC59" s="440">
        <f>IF('III Plan Rates'!$AP61&gt;0,SUMPRODUCT(T59:AB59,'III Plan Rates'!$AG61:$AO61)/'III Plan Rates'!$AP61,0)</f>
        <v>0</v>
      </c>
      <c r="AD59" s="441"/>
      <c r="AE59" s="442">
        <f t="shared" si="2"/>
        <v>0</v>
      </c>
      <c r="AF59" s="442">
        <f t="shared" si="3"/>
        <v>0</v>
      </c>
      <c r="AG59" s="442">
        <f t="shared" si="4"/>
        <v>0</v>
      </c>
      <c r="AH59" s="442">
        <f t="shared" si="5"/>
        <v>0</v>
      </c>
      <c r="AI59" s="442">
        <f t="shared" si="6"/>
        <v>0</v>
      </c>
      <c r="AJ59" s="442">
        <f t="shared" si="7"/>
        <v>0</v>
      </c>
      <c r="AK59" s="442">
        <f t="shared" si="8"/>
        <v>0</v>
      </c>
      <c r="AL59" s="442">
        <f t="shared" si="9"/>
        <v>0</v>
      </c>
      <c r="AM59" s="442">
        <f t="shared" si="10"/>
        <v>0</v>
      </c>
      <c r="AN59" s="442">
        <f t="shared" si="12"/>
        <v>0</v>
      </c>
      <c r="AO59" s="441"/>
      <c r="AP59" s="440" t="e">
        <f>'III Plan Rates'!$AA61*'V Consumer Factors'!$N$12*'II Rate Development &amp; Change'!$K$35</f>
        <v>#DIV/0!</v>
      </c>
      <c r="AQ59" s="440" t="e">
        <f>'III Plan Rates'!$AA61*'V Consumer Factors'!$N$13*'II Rate Development &amp; Change'!$K$35</f>
        <v>#DIV/0!</v>
      </c>
      <c r="AR59" s="440" t="e">
        <f>'III Plan Rates'!$AA61*'V Consumer Factors'!$N$14*'II Rate Development &amp; Change'!$K$35</f>
        <v>#DIV/0!</v>
      </c>
      <c r="AS59" s="440" t="e">
        <f>'III Plan Rates'!$AA61*'V Consumer Factors'!$N$15*'II Rate Development &amp; Change'!$K$35</f>
        <v>#DIV/0!</v>
      </c>
      <c r="AT59" s="440" t="e">
        <f>'III Plan Rates'!$AA61*'V Consumer Factors'!$N$16*'II Rate Development &amp; Change'!$K$35</f>
        <v>#DIV/0!</v>
      </c>
      <c r="AU59" s="440" t="e">
        <f>'III Plan Rates'!$AA61*'V Consumer Factors'!$N$17*'II Rate Development &amp; Change'!$K$35</f>
        <v>#DIV/0!</v>
      </c>
      <c r="AV59" s="440" t="e">
        <f>'III Plan Rates'!$AA61*'V Consumer Factors'!$N$18*'II Rate Development &amp; Change'!$K$35</f>
        <v>#DIV/0!</v>
      </c>
      <c r="AW59" s="440" t="e">
        <f>'III Plan Rates'!$AA61*'V Consumer Factors'!$N$19*'II Rate Development &amp; Change'!$K$35</f>
        <v>#DIV/0!</v>
      </c>
      <c r="AX59" s="440" t="e">
        <f>'III Plan Rates'!$AA61*'V Consumer Factors'!$N$20*'II Rate Development &amp; Change'!$K$35</f>
        <v>#DIV/0!</v>
      </c>
      <c r="AY59" s="440">
        <f>IF('III Plan Rates'!$AP61&gt;0,SUMPRODUCT(AP59:AX59,'III Plan Rates'!$AG61:$AO61)/'III Plan Rates'!$AP61,0)</f>
        <v>0</v>
      </c>
      <c r="AZ59" s="445"/>
      <c r="BA59" s="440" t="e">
        <f>'III Plan Rates'!$AA61*'V Consumer Factors'!$N$12*'II Rate Development &amp; Change'!$L$35</f>
        <v>#DIV/0!</v>
      </c>
      <c r="BB59" s="440" t="e">
        <f>'III Plan Rates'!$AA61*'V Consumer Factors'!$N$13*'II Rate Development &amp; Change'!$L$35</f>
        <v>#DIV/0!</v>
      </c>
      <c r="BC59" s="440" t="e">
        <f>'III Plan Rates'!$AA61*'V Consumer Factors'!$N$14*'II Rate Development &amp; Change'!$L$35</f>
        <v>#DIV/0!</v>
      </c>
      <c r="BD59" s="440" t="e">
        <f>'III Plan Rates'!$AA61*'V Consumer Factors'!$N$15*'II Rate Development &amp; Change'!$L$35</f>
        <v>#DIV/0!</v>
      </c>
      <c r="BE59" s="440" t="e">
        <f>'III Plan Rates'!$AA61*'V Consumer Factors'!$N$16*'II Rate Development &amp; Change'!$L$35</f>
        <v>#DIV/0!</v>
      </c>
      <c r="BF59" s="440" t="e">
        <f>'III Plan Rates'!$AA61*'V Consumer Factors'!$N$17*'II Rate Development &amp; Change'!$L$35</f>
        <v>#DIV/0!</v>
      </c>
      <c r="BG59" s="440" t="e">
        <f>'III Plan Rates'!$AA61*'V Consumer Factors'!$N$18*'II Rate Development &amp; Change'!$L$35</f>
        <v>#DIV/0!</v>
      </c>
      <c r="BH59" s="440" t="e">
        <f>'III Plan Rates'!$AA61*'V Consumer Factors'!$N$19*'II Rate Development &amp; Change'!$L$35</f>
        <v>#DIV/0!</v>
      </c>
      <c r="BI59" s="440" t="e">
        <f>'III Plan Rates'!$AA61*'V Consumer Factors'!$N$20*'II Rate Development &amp; Change'!$L$35</f>
        <v>#DIV/0!</v>
      </c>
      <c r="BJ59" s="440">
        <f>IF('III Plan Rates'!$AP61&gt;0,SUMPRODUCT(BA59:BI59,'III Plan Rates'!$AG61:$AO61)/'III Plan Rates'!$AP61,0)</f>
        <v>0</v>
      </c>
      <c r="BK59" s="445"/>
      <c r="BL59" s="440" t="e">
        <f>'III Plan Rates'!$AA61*'V Consumer Factors'!$N$12*'II Rate Development &amp; Change'!$M$35</f>
        <v>#DIV/0!</v>
      </c>
      <c r="BM59" s="440" t="e">
        <f>'III Plan Rates'!$AA61*'V Consumer Factors'!$N$13*'II Rate Development &amp; Change'!$M$35</f>
        <v>#DIV/0!</v>
      </c>
      <c r="BN59" s="440" t="e">
        <f>'III Plan Rates'!$AA61*'V Consumer Factors'!$N$14*'II Rate Development &amp; Change'!$M$35</f>
        <v>#DIV/0!</v>
      </c>
      <c r="BO59" s="440" t="e">
        <f>'III Plan Rates'!$AA61*'V Consumer Factors'!$N$15*'II Rate Development &amp; Change'!$M$35</f>
        <v>#DIV/0!</v>
      </c>
      <c r="BP59" s="440" t="e">
        <f>'III Plan Rates'!$AA61*'V Consumer Factors'!$N$16*'II Rate Development &amp; Change'!$M$35</f>
        <v>#DIV/0!</v>
      </c>
      <c r="BQ59" s="440" t="e">
        <f>'III Plan Rates'!$AA61*'V Consumer Factors'!$N$17*'II Rate Development &amp; Change'!$M$35</f>
        <v>#DIV/0!</v>
      </c>
      <c r="BR59" s="440" t="e">
        <f>'III Plan Rates'!$AA61*'V Consumer Factors'!$N$18*'II Rate Development &amp; Change'!$M$35</f>
        <v>#DIV/0!</v>
      </c>
      <c r="BS59" s="440" t="e">
        <f>'III Plan Rates'!$AA61*'V Consumer Factors'!$N$19*'II Rate Development &amp; Change'!$M$35</f>
        <v>#DIV/0!</v>
      </c>
      <c r="BT59" s="440" t="e">
        <f>'III Plan Rates'!$AA61*'V Consumer Factors'!$N$20*'II Rate Development &amp; Change'!$M$35</f>
        <v>#DIV/0!</v>
      </c>
      <c r="BU59" s="440">
        <f>IF('III Plan Rates'!$AP61&gt;0,SUMPRODUCT(BL59:BT59,'III Plan Rates'!$AG61:$AO61)/'III Plan Rates'!$AP61,0)</f>
        <v>0</v>
      </c>
    </row>
    <row r="60" spans="1:73" x14ac:dyDescent="0.25">
      <c r="A60" s="8" t="s">
        <v>125</v>
      </c>
      <c r="B60" s="437">
        <f>'III Plan Rates'!B62</f>
        <v>0</v>
      </c>
      <c r="C60" s="435">
        <f>'III Plan Rates'!D62</f>
        <v>0</v>
      </c>
      <c r="D60" s="436">
        <f>'III Plan Rates'!E62</f>
        <v>0</v>
      </c>
      <c r="E60" s="437">
        <f>'III Plan Rates'!F62</f>
        <v>0</v>
      </c>
      <c r="F60" s="438">
        <f>'III Plan Rates'!G62</f>
        <v>0</v>
      </c>
      <c r="G60" s="438">
        <f>'III Plan Rates'!J62</f>
        <v>0</v>
      </c>
      <c r="H60" s="258"/>
      <c r="I60" s="269"/>
      <c r="J60" s="269"/>
      <c r="K60" s="269"/>
      <c r="L60" s="269"/>
      <c r="M60" s="269"/>
      <c r="N60" s="269"/>
      <c r="O60" s="269"/>
      <c r="P60" s="269"/>
      <c r="Q60" s="269"/>
      <c r="R60" s="440">
        <f>IF('III Plan Rates'!$AP62&gt;0,SUMPRODUCT(I60:Q60,'III Plan Rates'!$AG62:$AO62)/'III Plan Rates'!$AP62,0)</f>
        <v>0</v>
      </c>
      <c r="S60" s="444"/>
      <c r="T60" s="440" t="e">
        <f>'III Plan Rates'!$AA62*'V Consumer Factors'!$N$12*'II Rate Development &amp; Change'!$J$35</f>
        <v>#DIV/0!</v>
      </c>
      <c r="U60" s="440" t="e">
        <f>'III Plan Rates'!$AA62*'V Consumer Factors'!$N$13*'II Rate Development &amp; Change'!$J$35</f>
        <v>#DIV/0!</v>
      </c>
      <c r="V60" s="440" t="e">
        <f>'III Plan Rates'!$AA62*'V Consumer Factors'!$N$14*'II Rate Development &amp; Change'!$J$35</f>
        <v>#DIV/0!</v>
      </c>
      <c r="W60" s="440" t="e">
        <f>'III Plan Rates'!$AA62*'V Consumer Factors'!$N$15*'II Rate Development &amp; Change'!$J$35</f>
        <v>#DIV/0!</v>
      </c>
      <c r="X60" s="440" t="e">
        <f>'III Plan Rates'!$AA62*'V Consumer Factors'!$N$16*'II Rate Development &amp; Change'!$J$35</f>
        <v>#DIV/0!</v>
      </c>
      <c r="Y60" s="440" t="e">
        <f>'III Plan Rates'!$AA62*'V Consumer Factors'!$N$17*'II Rate Development &amp; Change'!$J$35</f>
        <v>#DIV/0!</v>
      </c>
      <c r="Z60" s="440" t="e">
        <f>'III Plan Rates'!$AA62*'V Consumer Factors'!$N$18*'II Rate Development &amp; Change'!$J$35</f>
        <v>#DIV/0!</v>
      </c>
      <c r="AA60" s="440" t="e">
        <f>'III Plan Rates'!$AA62*'V Consumer Factors'!$N$19*'II Rate Development &amp; Change'!$J$35</f>
        <v>#DIV/0!</v>
      </c>
      <c r="AB60" s="440" t="e">
        <f>'III Plan Rates'!$AA62*'V Consumer Factors'!$N$20*'II Rate Development &amp; Change'!$J$35</f>
        <v>#DIV/0!</v>
      </c>
      <c r="AC60" s="440">
        <f>IF('III Plan Rates'!$AP62&gt;0,SUMPRODUCT(T60:AB60,'III Plan Rates'!$AG62:$AO62)/'III Plan Rates'!$AP62,0)</f>
        <v>0</v>
      </c>
      <c r="AD60" s="441"/>
      <c r="AE60" s="442">
        <f t="shared" si="2"/>
        <v>0</v>
      </c>
      <c r="AF60" s="442">
        <f t="shared" si="3"/>
        <v>0</v>
      </c>
      <c r="AG60" s="442">
        <f t="shared" si="4"/>
        <v>0</v>
      </c>
      <c r="AH60" s="442">
        <f t="shared" si="5"/>
        <v>0</v>
      </c>
      <c r="AI60" s="442">
        <f t="shared" si="6"/>
        <v>0</v>
      </c>
      <c r="AJ60" s="442">
        <f t="shared" si="7"/>
        <v>0</v>
      </c>
      <c r="AK60" s="442">
        <f t="shared" si="8"/>
        <v>0</v>
      </c>
      <c r="AL60" s="442">
        <f t="shared" si="9"/>
        <v>0</v>
      </c>
      <c r="AM60" s="442">
        <f t="shared" si="10"/>
        <v>0</v>
      </c>
      <c r="AN60" s="442">
        <f t="shared" si="12"/>
        <v>0</v>
      </c>
      <c r="AO60" s="441"/>
      <c r="AP60" s="440" t="e">
        <f>'III Plan Rates'!$AA62*'V Consumer Factors'!$N$12*'II Rate Development &amp; Change'!$K$35</f>
        <v>#DIV/0!</v>
      </c>
      <c r="AQ60" s="440" t="e">
        <f>'III Plan Rates'!$AA62*'V Consumer Factors'!$N$13*'II Rate Development &amp; Change'!$K$35</f>
        <v>#DIV/0!</v>
      </c>
      <c r="AR60" s="440" t="e">
        <f>'III Plan Rates'!$AA62*'V Consumer Factors'!$N$14*'II Rate Development &amp; Change'!$K$35</f>
        <v>#DIV/0!</v>
      </c>
      <c r="AS60" s="440" t="e">
        <f>'III Plan Rates'!$AA62*'V Consumer Factors'!$N$15*'II Rate Development &amp; Change'!$K$35</f>
        <v>#DIV/0!</v>
      </c>
      <c r="AT60" s="440" t="e">
        <f>'III Plan Rates'!$AA62*'V Consumer Factors'!$N$16*'II Rate Development &amp; Change'!$K$35</f>
        <v>#DIV/0!</v>
      </c>
      <c r="AU60" s="440" t="e">
        <f>'III Plan Rates'!$AA62*'V Consumer Factors'!$N$17*'II Rate Development &amp; Change'!$K$35</f>
        <v>#DIV/0!</v>
      </c>
      <c r="AV60" s="440" t="e">
        <f>'III Plan Rates'!$AA62*'V Consumer Factors'!$N$18*'II Rate Development &amp; Change'!$K$35</f>
        <v>#DIV/0!</v>
      </c>
      <c r="AW60" s="440" t="e">
        <f>'III Plan Rates'!$AA62*'V Consumer Factors'!$N$19*'II Rate Development &amp; Change'!$K$35</f>
        <v>#DIV/0!</v>
      </c>
      <c r="AX60" s="440" t="e">
        <f>'III Plan Rates'!$AA62*'V Consumer Factors'!$N$20*'II Rate Development &amp; Change'!$K$35</f>
        <v>#DIV/0!</v>
      </c>
      <c r="AY60" s="440">
        <f>IF('III Plan Rates'!$AP62&gt;0,SUMPRODUCT(AP60:AX60,'III Plan Rates'!$AG62:$AO62)/'III Plan Rates'!$AP62,0)</f>
        <v>0</v>
      </c>
      <c r="AZ60" s="445"/>
      <c r="BA60" s="440" t="e">
        <f>'III Plan Rates'!$AA62*'V Consumer Factors'!$N$12*'II Rate Development &amp; Change'!$L$35</f>
        <v>#DIV/0!</v>
      </c>
      <c r="BB60" s="440" t="e">
        <f>'III Plan Rates'!$AA62*'V Consumer Factors'!$N$13*'II Rate Development &amp; Change'!$L$35</f>
        <v>#DIV/0!</v>
      </c>
      <c r="BC60" s="440" t="e">
        <f>'III Plan Rates'!$AA62*'V Consumer Factors'!$N$14*'II Rate Development &amp; Change'!$L$35</f>
        <v>#DIV/0!</v>
      </c>
      <c r="BD60" s="440" t="e">
        <f>'III Plan Rates'!$AA62*'V Consumer Factors'!$N$15*'II Rate Development &amp; Change'!$L$35</f>
        <v>#DIV/0!</v>
      </c>
      <c r="BE60" s="440" t="e">
        <f>'III Plan Rates'!$AA62*'V Consumer Factors'!$N$16*'II Rate Development &amp; Change'!$L$35</f>
        <v>#DIV/0!</v>
      </c>
      <c r="BF60" s="440" t="e">
        <f>'III Plan Rates'!$AA62*'V Consumer Factors'!$N$17*'II Rate Development &amp; Change'!$L$35</f>
        <v>#DIV/0!</v>
      </c>
      <c r="BG60" s="440" t="e">
        <f>'III Plan Rates'!$AA62*'V Consumer Factors'!$N$18*'II Rate Development &amp; Change'!$L$35</f>
        <v>#DIV/0!</v>
      </c>
      <c r="BH60" s="440" t="e">
        <f>'III Plan Rates'!$AA62*'V Consumer Factors'!$N$19*'II Rate Development &amp; Change'!$L$35</f>
        <v>#DIV/0!</v>
      </c>
      <c r="BI60" s="440" t="e">
        <f>'III Plan Rates'!$AA62*'V Consumer Factors'!$N$20*'II Rate Development &amp; Change'!$L$35</f>
        <v>#DIV/0!</v>
      </c>
      <c r="BJ60" s="440">
        <f>IF('III Plan Rates'!$AP62&gt;0,SUMPRODUCT(BA60:BI60,'III Plan Rates'!$AG62:$AO62)/'III Plan Rates'!$AP62,0)</f>
        <v>0</v>
      </c>
      <c r="BK60" s="445"/>
      <c r="BL60" s="440" t="e">
        <f>'III Plan Rates'!$AA62*'V Consumer Factors'!$N$12*'II Rate Development &amp; Change'!$M$35</f>
        <v>#DIV/0!</v>
      </c>
      <c r="BM60" s="440" t="e">
        <f>'III Plan Rates'!$AA62*'V Consumer Factors'!$N$13*'II Rate Development &amp; Change'!$M$35</f>
        <v>#DIV/0!</v>
      </c>
      <c r="BN60" s="440" t="e">
        <f>'III Plan Rates'!$AA62*'V Consumer Factors'!$N$14*'II Rate Development &amp; Change'!$M$35</f>
        <v>#DIV/0!</v>
      </c>
      <c r="BO60" s="440" t="e">
        <f>'III Plan Rates'!$AA62*'V Consumer Factors'!$N$15*'II Rate Development &amp; Change'!$M$35</f>
        <v>#DIV/0!</v>
      </c>
      <c r="BP60" s="440" t="e">
        <f>'III Plan Rates'!$AA62*'V Consumer Factors'!$N$16*'II Rate Development &amp; Change'!$M$35</f>
        <v>#DIV/0!</v>
      </c>
      <c r="BQ60" s="440" t="e">
        <f>'III Plan Rates'!$AA62*'V Consumer Factors'!$N$17*'II Rate Development &amp; Change'!$M$35</f>
        <v>#DIV/0!</v>
      </c>
      <c r="BR60" s="440" t="e">
        <f>'III Plan Rates'!$AA62*'V Consumer Factors'!$N$18*'II Rate Development &amp; Change'!$M$35</f>
        <v>#DIV/0!</v>
      </c>
      <c r="BS60" s="440" t="e">
        <f>'III Plan Rates'!$AA62*'V Consumer Factors'!$N$19*'II Rate Development &amp; Change'!$M$35</f>
        <v>#DIV/0!</v>
      </c>
      <c r="BT60" s="440" t="e">
        <f>'III Plan Rates'!$AA62*'V Consumer Factors'!$N$20*'II Rate Development &amp; Change'!$M$35</f>
        <v>#DIV/0!</v>
      </c>
      <c r="BU60" s="440">
        <f>IF('III Plan Rates'!$AP62&gt;0,SUMPRODUCT(BL60:BT60,'III Plan Rates'!$AG62:$AO62)/'III Plan Rates'!$AP62,0)</f>
        <v>0</v>
      </c>
    </row>
    <row r="61" spans="1:73" x14ac:dyDescent="0.25">
      <c r="A61" s="8" t="s">
        <v>126</v>
      </c>
      <c r="B61" s="437">
        <f>'III Plan Rates'!B63</f>
        <v>0</v>
      </c>
      <c r="C61" s="435">
        <f>'III Plan Rates'!D63</f>
        <v>0</v>
      </c>
      <c r="D61" s="436">
        <f>'III Plan Rates'!E63</f>
        <v>0</v>
      </c>
      <c r="E61" s="437">
        <f>'III Plan Rates'!F63</f>
        <v>0</v>
      </c>
      <c r="F61" s="438">
        <f>'III Plan Rates'!G63</f>
        <v>0</v>
      </c>
      <c r="G61" s="438">
        <f>'III Plan Rates'!J63</f>
        <v>0</v>
      </c>
      <c r="H61" s="258"/>
      <c r="I61" s="269"/>
      <c r="J61" s="269"/>
      <c r="K61" s="269"/>
      <c r="L61" s="269"/>
      <c r="M61" s="269"/>
      <c r="N61" s="269"/>
      <c r="O61" s="269"/>
      <c r="P61" s="269"/>
      <c r="Q61" s="269"/>
      <c r="R61" s="440">
        <f>IF('III Plan Rates'!$AP63&gt;0,SUMPRODUCT(I61:Q61,'III Plan Rates'!$AG63:$AO63)/'III Plan Rates'!$AP63,0)</f>
        <v>0</v>
      </c>
      <c r="S61" s="444"/>
      <c r="T61" s="440" t="e">
        <f>'III Plan Rates'!$AA63*'V Consumer Factors'!$N$12*'II Rate Development &amp; Change'!$J$35</f>
        <v>#DIV/0!</v>
      </c>
      <c r="U61" s="440" t="e">
        <f>'III Plan Rates'!$AA63*'V Consumer Factors'!$N$13*'II Rate Development &amp; Change'!$J$35</f>
        <v>#DIV/0!</v>
      </c>
      <c r="V61" s="440" t="e">
        <f>'III Plan Rates'!$AA63*'V Consumer Factors'!$N$14*'II Rate Development &amp; Change'!$J$35</f>
        <v>#DIV/0!</v>
      </c>
      <c r="W61" s="440" t="e">
        <f>'III Plan Rates'!$AA63*'V Consumer Factors'!$N$15*'II Rate Development &amp; Change'!$J$35</f>
        <v>#DIV/0!</v>
      </c>
      <c r="X61" s="440" t="e">
        <f>'III Plan Rates'!$AA63*'V Consumer Factors'!$N$16*'II Rate Development &amp; Change'!$J$35</f>
        <v>#DIV/0!</v>
      </c>
      <c r="Y61" s="440" t="e">
        <f>'III Plan Rates'!$AA63*'V Consumer Factors'!$N$17*'II Rate Development &amp; Change'!$J$35</f>
        <v>#DIV/0!</v>
      </c>
      <c r="Z61" s="440" t="e">
        <f>'III Plan Rates'!$AA63*'V Consumer Factors'!$N$18*'II Rate Development &amp; Change'!$J$35</f>
        <v>#DIV/0!</v>
      </c>
      <c r="AA61" s="440" t="e">
        <f>'III Plan Rates'!$AA63*'V Consumer Factors'!$N$19*'II Rate Development &amp; Change'!$J$35</f>
        <v>#DIV/0!</v>
      </c>
      <c r="AB61" s="440" t="e">
        <f>'III Plan Rates'!$AA63*'V Consumer Factors'!$N$20*'II Rate Development &amp; Change'!$J$35</f>
        <v>#DIV/0!</v>
      </c>
      <c r="AC61" s="440">
        <f>IF('III Plan Rates'!$AP63&gt;0,SUMPRODUCT(T61:AB61,'III Plan Rates'!$AG63:$AO63)/'III Plan Rates'!$AP63,0)</f>
        <v>0</v>
      </c>
      <c r="AD61" s="441"/>
      <c r="AE61" s="442">
        <f t="shared" si="2"/>
        <v>0</v>
      </c>
      <c r="AF61" s="442">
        <f t="shared" si="3"/>
        <v>0</v>
      </c>
      <c r="AG61" s="442">
        <f t="shared" si="4"/>
        <v>0</v>
      </c>
      <c r="AH61" s="442">
        <f t="shared" si="5"/>
        <v>0</v>
      </c>
      <c r="AI61" s="442">
        <f t="shared" si="6"/>
        <v>0</v>
      </c>
      <c r="AJ61" s="442">
        <f t="shared" si="7"/>
        <v>0</v>
      </c>
      <c r="AK61" s="442">
        <f t="shared" si="8"/>
        <v>0</v>
      </c>
      <c r="AL61" s="442">
        <f t="shared" si="9"/>
        <v>0</v>
      </c>
      <c r="AM61" s="442">
        <f t="shared" si="10"/>
        <v>0</v>
      </c>
      <c r="AN61" s="442">
        <f t="shared" si="12"/>
        <v>0</v>
      </c>
      <c r="AO61" s="441"/>
      <c r="AP61" s="440" t="e">
        <f>'III Plan Rates'!$AA63*'V Consumer Factors'!$N$12*'II Rate Development &amp; Change'!$K$35</f>
        <v>#DIV/0!</v>
      </c>
      <c r="AQ61" s="440" t="e">
        <f>'III Plan Rates'!$AA63*'V Consumer Factors'!$N$13*'II Rate Development &amp; Change'!$K$35</f>
        <v>#DIV/0!</v>
      </c>
      <c r="AR61" s="440" t="e">
        <f>'III Plan Rates'!$AA63*'V Consumer Factors'!$N$14*'II Rate Development &amp; Change'!$K$35</f>
        <v>#DIV/0!</v>
      </c>
      <c r="AS61" s="440" t="e">
        <f>'III Plan Rates'!$AA63*'V Consumer Factors'!$N$15*'II Rate Development &amp; Change'!$K$35</f>
        <v>#DIV/0!</v>
      </c>
      <c r="AT61" s="440" t="e">
        <f>'III Plan Rates'!$AA63*'V Consumer Factors'!$N$16*'II Rate Development &amp; Change'!$K$35</f>
        <v>#DIV/0!</v>
      </c>
      <c r="AU61" s="440" t="e">
        <f>'III Plan Rates'!$AA63*'V Consumer Factors'!$N$17*'II Rate Development &amp; Change'!$K$35</f>
        <v>#DIV/0!</v>
      </c>
      <c r="AV61" s="440" t="e">
        <f>'III Plan Rates'!$AA63*'V Consumer Factors'!$N$18*'II Rate Development &amp; Change'!$K$35</f>
        <v>#DIV/0!</v>
      </c>
      <c r="AW61" s="440" t="e">
        <f>'III Plan Rates'!$AA63*'V Consumer Factors'!$N$19*'II Rate Development &amp; Change'!$K$35</f>
        <v>#DIV/0!</v>
      </c>
      <c r="AX61" s="440" t="e">
        <f>'III Plan Rates'!$AA63*'V Consumer Factors'!$N$20*'II Rate Development &amp; Change'!$K$35</f>
        <v>#DIV/0!</v>
      </c>
      <c r="AY61" s="440">
        <f>IF('III Plan Rates'!$AP63&gt;0,SUMPRODUCT(AP61:AX61,'III Plan Rates'!$AG63:$AO63)/'III Plan Rates'!$AP63,0)</f>
        <v>0</v>
      </c>
      <c r="AZ61" s="445"/>
      <c r="BA61" s="440" t="e">
        <f>'III Plan Rates'!$AA63*'V Consumer Factors'!$N$12*'II Rate Development &amp; Change'!$L$35</f>
        <v>#DIV/0!</v>
      </c>
      <c r="BB61" s="440" t="e">
        <f>'III Plan Rates'!$AA63*'V Consumer Factors'!$N$13*'II Rate Development &amp; Change'!$L$35</f>
        <v>#DIV/0!</v>
      </c>
      <c r="BC61" s="440" t="e">
        <f>'III Plan Rates'!$AA63*'V Consumer Factors'!$N$14*'II Rate Development &amp; Change'!$L$35</f>
        <v>#DIV/0!</v>
      </c>
      <c r="BD61" s="440" t="e">
        <f>'III Plan Rates'!$AA63*'V Consumer Factors'!$N$15*'II Rate Development &amp; Change'!$L$35</f>
        <v>#DIV/0!</v>
      </c>
      <c r="BE61" s="440" t="e">
        <f>'III Plan Rates'!$AA63*'V Consumer Factors'!$N$16*'II Rate Development &amp; Change'!$L$35</f>
        <v>#DIV/0!</v>
      </c>
      <c r="BF61" s="440" t="e">
        <f>'III Plan Rates'!$AA63*'V Consumer Factors'!$N$17*'II Rate Development &amp; Change'!$L$35</f>
        <v>#DIV/0!</v>
      </c>
      <c r="BG61" s="440" t="e">
        <f>'III Plan Rates'!$AA63*'V Consumer Factors'!$N$18*'II Rate Development &amp; Change'!$L$35</f>
        <v>#DIV/0!</v>
      </c>
      <c r="BH61" s="440" t="e">
        <f>'III Plan Rates'!$AA63*'V Consumer Factors'!$N$19*'II Rate Development &amp; Change'!$L$35</f>
        <v>#DIV/0!</v>
      </c>
      <c r="BI61" s="440" t="e">
        <f>'III Plan Rates'!$AA63*'V Consumer Factors'!$N$20*'II Rate Development &amp; Change'!$L$35</f>
        <v>#DIV/0!</v>
      </c>
      <c r="BJ61" s="440">
        <f>IF('III Plan Rates'!$AP63&gt;0,SUMPRODUCT(BA61:BI61,'III Plan Rates'!$AG63:$AO63)/'III Plan Rates'!$AP63,0)</f>
        <v>0</v>
      </c>
      <c r="BK61" s="445"/>
      <c r="BL61" s="440" t="e">
        <f>'III Plan Rates'!$AA63*'V Consumer Factors'!$N$12*'II Rate Development &amp; Change'!$M$35</f>
        <v>#DIV/0!</v>
      </c>
      <c r="BM61" s="440" t="e">
        <f>'III Plan Rates'!$AA63*'V Consumer Factors'!$N$13*'II Rate Development &amp; Change'!$M$35</f>
        <v>#DIV/0!</v>
      </c>
      <c r="BN61" s="440" t="e">
        <f>'III Plan Rates'!$AA63*'V Consumer Factors'!$N$14*'II Rate Development &amp; Change'!$M$35</f>
        <v>#DIV/0!</v>
      </c>
      <c r="BO61" s="440" t="e">
        <f>'III Plan Rates'!$AA63*'V Consumer Factors'!$N$15*'II Rate Development &amp; Change'!$M$35</f>
        <v>#DIV/0!</v>
      </c>
      <c r="BP61" s="440" t="e">
        <f>'III Plan Rates'!$AA63*'V Consumer Factors'!$N$16*'II Rate Development &amp; Change'!$M$35</f>
        <v>#DIV/0!</v>
      </c>
      <c r="BQ61" s="440" t="e">
        <f>'III Plan Rates'!$AA63*'V Consumer Factors'!$N$17*'II Rate Development &amp; Change'!$M$35</f>
        <v>#DIV/0!</v>
      </c>
      <c r="BR61" s="440" t="e">
        <f>'III Plan Rates'!$AA63*'V Consumer Factors'!$N$18*'II Rate Development &amp; Change'!$M$35</f>
        <v>#DIV/0!</v>
      </c>
      <c r="BS61" s="440" t="e">
        <f>'III Plan Rates'!$AA63*'V Consumer Factors'!$N$19*'II Rate Development &amp; Change'!$M$35</f>
        <v>#DIV/0!</v>
      </c>
      <c r="BT61" s="440" t="e">
        <f>'III Plan Rates'!$AA63*'V Consumer Factors'!$N$20*'II Rate Development &amp; Change'!$M$35</f>
        <v>#DIV/0!</v>
      </c>
      <c r="BU61" s="440">
        <f>IF('III Plan Rates'!$AP63&gt;0,SUMPRODUCT(BL61:BT61,'III Plan Rates'!$AG63:$AO63)/'III Plan Rates'!$AP63,0)</f>
        <v>0</v>
      </c>
    </row>
    <row r="62" spans="1:73" x14ac:dyDescent="0.25">
      <c r="A62" s="8" t="s">
        <v>127</v>
      </c>
      <c r="B62" s="437">
        <f>'III Plan Rates'!B64</f>
        <v>0</v>
      </c>
      <c r="C62" s="435">
        <f>'III Plan Rates'!D64</f>
        <v>0</v>
      </c>
      <c r="D62" s="436">
        <f>'III Plan Rates'!E64</f>
        <v>0</v>
      </c>
      <c r="E62" s="437">
        <f>'III Plan Rates'!F64</f>
        <v>0</v>
      </c>
      <c r="F62" s="438">
        <f>'III Plan Rates'!G64</f>
        <v>0</v>
      </c>
      <c r="G62" s="438">
        <f>'III Plan Rates'!J64</f>
        <v>0</v>
      </c>
      <c r="H62" s="258"/>
      <c r="I62" s="269"/>
      <c r="J62" s="269"/>
      <c r="K62" s="269"/>
      <c r="L62" s="269"/>
      <c r="M62" s="269"/>
      <c r="N62" s="269"/>
      <c r="O62" s="269"/>
      <c r="P62" s="269"/>
      <c r="Q62" s="269"/>
      <c r="R62" s="440">
        <f>IF('III Plan Rates'!$AP64&gt;0,SUMPRODUCT(I62:Q62,'III Plan Rates'!$AG64:$AO64)/'III Plan Rates'!$AP64,0)</f>
        <v>0</v>
      </c>
      <c r="S62" s="444"/>
      <c r="T62" s="440" t="e">
        <f>'III Plan Rates'!$AA64*'V Consumer Factors'!$N$12*'II Rate Development &amp; Change'!$J$35</f>
        <v>#DIV/0!</v>
      </c>
      <c r="U62" s="440" t="e">
        <f>'III Plan Rates'!$AA64*'V Consumer Factors'!$N$13*'II Rate Development &amp; Change'!$J$35</f>
        <v>#DIV/0!</v>
      </c>
      <c r="V62" s="440" t="e">
        <f>'III Plan Rates'!$AA64*'V Consumer Factors'!$N$14*'II Rate Development &amp; Change'!$J$35</f>
        <v>#DIV/0!</v>
      </c>
      <c r="W62" s="440" t="e">
        <f>'III Plan Rates'!$AA64*'V Consumer Factors'!$N$15*'II Rate Development &amp; Change'!$J$35</f>
        <v>#DIV/0!</v>
      </c>
      <c r="X62" s="440" t="e">
        <f>'III Plan Rates'!$AA64*'V Consumer Factors'!$N$16*'II Rate Development &amp; Change'!$J$35</f>
        <v>#DIV/0!</v>
      </c>
      <c r="Y62" s="440" t="e">
        <f>'III Plan Rates'!$AA64*'V Consumer Factors'!$N$17*'II Rate Development &amp; Change'!$J$35</f>
        <v>#DIV/0!</v>
      </c>
      <c r="Z62" s="440" t="e">
        <f>'III Plan Rates'!$AA64*'V Consumer Factors'!$N$18*'II Rate Development &amp; Change'!$J$35</f>
        <v>#DIV/0!</v>
      </c>
      <c r="AA62" s="440" t="e">
        <f>'III Plan Rates'!$AA64*'V Consumer Factors'!$N$19*'II Rate Development &amp; Change'!$J$35</f>
        <v>#DIV/0!</v>
      </c>
      <c r="AB62" s="440" t="e">
        <f>'III Plan Rates'!$AA64*'V Consumer Factors'!$N$20*'II Rate Development &amp; Change'!$J$35</f>
        <v>#DIV/0!</v>
      </c>
      <c r="AC62" s="440">
        <f>IF('III Plan Rates'!$AP64&gt;0,SUMPRODUCT(T62:AB62,'III Plan Rates'!$AG64:$AO64)/'III Plan Rates'!$AP64,0)</f>
        <v>0</v>
      </c>
      <c r="AD62" s="441"/>
      <c r="AE62" s="442">
        <f t="shared" si="2"/>
        <v>0</v>
      </c>
      <c r="AF62" s="442">
        <f t="shared" si="3"/>
        <v>0</v>
      </c>
      <c r="AG62" s="442">
        <f t="shared" si="4"/>
        <v>0</v>
      </c>
      <c r="AH62" s="442">
        <f t="shared" si="5"/>
        <v>0</v>
      </c>
      <c r="AI62" s="442">
        <f t="shared" si="6"/>
        <v>0</v>
      </c>
      <c r="AJ62" s="442">
        <f t="shared" si="7"/>
        <v>0</v>
      </c>
      <c r="AK62" s="442">
        <f t="shared" si="8"/>
        <v>0</v>
      </c>
      <c r="AL62" s="442">
        <f t="shared" si="9"/>
        <v>0</v>
      </c>
      <c r="AM62" s="442">
        <f t="shared" si="10"/>
        <v>0</v>
      </c>
      <c r="AN62" s="442">
        <f t="shared" si="12"/>
        <v>0</v>
      </c>
      <c r="AO62" s="441"/>
      <c r="AP62" s="440" t="e">
        <f>'III Plan Rates'!$AA64*'V Consumer Factors'!$N$12*'II Rate Development &amp; Change'!$K$35</f>
        <v>#DIV/0!</v>
      </c>
      <c r="AQ62" s="440" t="e">
        <f>'III Plan Rates'!$AA64*'V Consumer Factors'!$N$13*'II Rate Development &amp; Change'!$K$35</f>
        <v>#DIV/0!</v>
      </c>
      <c r="AR62" s="440" t="e">
        <f>'III Plan Rates'!$AA64*'V Consumer Factors'!$N$14*'II Rate Development &amp; Change'!$K$35</f>
        <v>#DIV/0!</v>
      </c>
      <c r="AS62" s="440" t="e">
        <f>'III Plan Rates'!$AA64*'V Consumer Factors'!$N$15*'II Rate Development &amp; Change'!$K$35</f>
        <v>#DIV/0!</v>
      </c>
      <c r="AT62" s="440" t="e">
        <f>'III Plan Rates'!$AA64*'V Consumer Factors'!$N$16*'II Rate Development &amp; Change'!$K$35</f>
        <v>#DIV/0!</v>
      </c>
      <c r="AU62" s="440" t="e">
        <f>'III Plan Rates'!$AA64*'V Consumer Factors'!$N$17*'II Rate Development &amp; Change'!$K$35</f>
        <v>#DIV/0!</v>
      </c>
      <c r="AV62" s="440" t="e">
        <f>'III Plan Rates'!$AA64*'V Consumer Factors'!$N$18*'II Rate Development &amp; Change'!$K$35</f>
        <v>#DIV/0!</v>
      </c>
      <c r="AW62" s="440" t="e">
        <f>'III Plan Rates'!$AA64*'V Consumer Factors'!$N$19*'II Rate Development &amp; Change'!$K$35</f>
        <v>#DIV/0!</v>
      </c>
      <c r="AX62" s="440" t="e">
        <f>'III Plan Rates'!$AA64*'V Consumer Factors'!$N$20*'II Rate Development &amp; Change'!$K$35</f>
        <v>#DIV/0!</v>
      </c>
      <c r="AY62" s="440">
        <f>IF('III Plan Rates'!$AP64&gt;0,SUMPRODUCT(AP62:AX62,'III Plan Rates'!$AG64:$AO64)/'III Plan Rates'!$AP64,0)</f>
        <v>0</v>
      </c>
      <c r="AZ62" s="445"/>
      <c r="BA62" s="440" t="e">
        <f>'III Plan Rates'!$AA64*'V Consumer Factors'!$N$12*'II Rate Development &amp; Change'!$L$35</f>
        <v>#DIV/0!</v>
      </c>
      <c r="BB62" s="440" t="e">
        <f>'III Plan Rates'!$AA64*'V Consumer Factors'!$N$13*'II Rate Development &amp; Change'!$L$35</f>
        <v>#DIV/0!</v>
      </c>
      <c r="BC62" s="440" t="e">
        <f>'III Plan Rates'!$AA64*'V Consumer Factors'!$N$14*'II Rate Development &amp; Change'!$L$35</f>
        <v>#DIV/0!</v>
      </c>
      <c r="BD62" s="440" t="e">
        <f>'III Plan Rates'!$AA64*'V Consumer Factors'!$N$15*'II Rate Development &amp; Change'!$L$35</f>
        <v>#DIV/0!</v>
      </c>
      <c r="BE62" s="440" t="e">
        <f>'III Plan Rates'!$AA64*'V Consumer Factors'!$N$16*'II Rate Development &amp; Change'!$L$35</f>
        <v>#DIV/0!</v>
      </c>
      <c r="BF62" s="440" t="e">
        <f>'III Plan Rates'!$AA64*'V Consumer Factors'!$N$17*'II Rate Development &amp; Change'!$L$35</f>
        <v>#DIV/0!</v>
      </c>
      <c r="BG62" s="440" t="e">
        <f>'III Plan Rates'!$AA64*'V Consumer Factors'!$N$18*'II Rate Development &amp; Change'!$L$35</f>
        <v>#DIV/0!</v>
      </c>
      <c r="BH62" s="440" t="e">
        <f>'III Plan Rates'!$AA64*'V Consumer Factors'!$N$19*'II Rate Development &amp; Change'!$L$35</f>
        <v>#DIV/0!</v>
      </c>
      <c r="BI62" s="440" t="e">
        <f>'III Plan Rates'!$AA64*'V Consumer Factors'!$N$20*'II Rate Development &amp; Change'!$L$35</f>
        <v>#DIV/0!</v>
      </c>
      <c r="BJ62" s="440">
        <f>IF('III Plan Rates'!$AP64&gt;0,SUMPRODUCT(BA62:BI62,'III Plan Rates'!$AG64:$AO64)/'III Plan Rates'!$AP64,0)</f>
        <v>0</v>
      </c>
      <c r="BK62" s="445"/>
      <c r="BL62" s="440" t="e">
        <f>'III Plan Rates'!$AA64*'V Consumer Factors'!$N$12*'II Rate Development &amp; Change'!$M$35</f>
        <v>#DIV/0!</v>
      </c>
      <c r="BM62" s="440" t="e">
        <f>'III Plan Rates'!$AA64*'V Consumer Factors'!$N$13*'II Rate Development &amp; Change'!$M$35</f>
        <v>#DIV/0!</v>
      </c>
      <c r="BN62" s="440" t="e">
        <f>'III Plan Rates'!$AA64*'V Consumer Factors'!$N$14*'II Rate Development &amp; Change'!$M$35</f>
        <v>#DIV/0!</v>
      </c>
      <c r="BO62" s="440" t="e">
        <f>'III Plan Rates'!$AA64*'V Consumer Factors'!$N$15*'II Rate Development &amp; Change'!$M$35</f>
        <v>#DIV/0!</v>
      </c>
      <c r="BP62" s="440" t="e">
        <f>'III Plan Rates'!$AA64*'V Consumer Factors'!$N$16*'II Rate Development &amp; Change'!$M$35</f>
        <v>#DIV/0!</v>
      </c>
      <c r="BQ62" s="440" t="e">
        <f>'III Plan Rates'!$AA64*'V Consumer Factors'!$N$17*'II Rate Development &amp; Change'!$M$35</f>
        <v>#DIV/0!</v>
      </c>
      <c r="BR62" s="440" t="e">
        <f>'III Plan Rates'!$AA64*'V Consumer Factors'!$N$18*'II Rate Development &amp; Change'!$M$35</f>
        <v>#DIV/0!</v>
      </c>
      <c r="BS62" s="440" t="e">
        <f>'III Plan Rates'!$AA64*'V Consumer Factors'!$N$19*'II Rate Development &amp; Change'!$M$35</f>
        <v>#DIV/0!</v>
      </c>
      <c r="BT62" s="440" t="e">
        <f>'III Plan Rates'!$AA64*'V Consumer Factors'!$N$20*'II Rate Development &amp; Change'!$M$35</f>
        <v>#DIV/0!</v>
      </c>
      <c r="BU62" s="440">
        <f>IF('III Plan Rates'!$AP64&gt;0,SUMPRODUCT(BL62:BT62,'III Plan Rates'!$AG64:$AO64)/'III Plan Rates'!$AP64,0)</f>
        <v>0</v>
      </c>
    </row>
    <row r="63" spans="1:73" x14ac:dyDescent="0.25">
      <c r="A63" s="8" t="s">
        <v>128</v>
      </c>
      <c r="B63" s="437">
        <f>'III Plan Rates'!B65</f>
        <v>0</v>
      </c>
      <c r="C63" s="435">
        <f>'III Plan Rates'!D65</f>
        <v>0</v>
      </c>
      <c r="D63" s="436">
        <f>'III Plan Rates'!E65</f>
        <v>0</v>
      </c>
      <c r="E63" s="437">
        <f>'III Plan Rates'!F65</f>
        <v>0</v>
      </c>
      <c r="F63" s="438">
        <f>'III Plan Rates'!G65</f>
        <v>0</v>
      </c>
      <c r="G63" s="438">
        <f>'III Plan Rates'!J65</f>
        <v>0</v>
      </c>
      <c r="H63" s="258"/>
      <c r="I63" s="269"/>
      <c r="J63" s="269"/>
      <c r="K63" s="269"/>
      <c r="L63" s="269"/>
      <c r="M63" s="269"/>
      <c r="N63" s="269"/>
      <c r="O63" s="269"/>
      <c r="P63" s="269"/>
      <c r="Q63" s="269"/>
      <c r="R63" s="440">
        <f>IF('III Plan Rates'!$AP65&gt;0,SUMPRODUCT(I63:Q63,'III Plan Rates'!$AG65:$AO65)/'III Plan Rates'!$AP65,0)</f>
        <v>0</v>
      </c>
      <c r="S63" s="444"/>
      <c r="T63" s="440" t="e">
        <f>'III Plan Rates'!$AA65*'V Consumer Factors'!$N$12*'II Rate Development &amp; Change'!$J$35</f>
        <v>#DIV/0!</v>
      </c>
      <c r="U63" s="440" t="e">
        <f>'III Plan Rates'!$AA65*'V Consumer Factors'!$N$13*'II Rate Development &amp; Change'!$J$35</f>
        <v>#DIV/0!</v>
      </c>
      <c r="V63" s="440" t="e">
        <f>'III Plan Rates'!$AA65*'V Consumer Factors'!$N$14*'II Rate Development &amp; Change'!$J$35</f>
        <v>#DIV/0!</v>
      </c>
      <c r="W63" s="440" t="e">
        <f>'III Plan Rates'!$AA65*'V Consumer Factors'!$N$15*'II Rate Development &amp; Change'!$J$35</f>
        <v>#DIV/0!</v>
      </c>
      <c r="X63" s="440" t="e">
        <f>'III Plan Rates'!$AA65*'V Consumer Factors'!$N$16*'II Rate Development &amp; Change'!$J$35</f>
        <v>#DIV/0!</v>
      </c>
      <c r="Y63" s="440" t="e">
        <f>'III Plan Rates'!$AA65*'V Consumer Factors'!$N$17*'II Rate Development &amp; Change'!$J$35</f>
        <v>#DIV/0!</v>
      </c>
      <c r="Z63" s="440" t="e">
        <f>'III Plan Rates'!$AA65*'V Consumer Factors'!$N$18*'II Rate Development &amp; Change'!$J$35</f>
        <v>#DIV/0!</v>
      </c>
      <c r="AA63" s="440" t="e">
        <f>'III Plan Rates'!$AA65*'V Consumer Factors'!$N$19*'II Rate Development &amp; Change'!$J$35</f>
        <v>#DIV/0!</v>
      </c>
      <c r="AB63" s="440" t="e">
        <f>'III Plan Rates'!$AA65*'V Consumer Factors'!$N$20*'II Rate Development &amp; Change'!$J$35</f>
        <v>#DIV/0!</v>
      </c>
      <c r="AC63" s="440">
        <f>IF('III Plan Rates'!$AP65&gt;0,SUMPRODUCT(T63:AB63,'III Plan Rates'!$AG65:$AO65)/'III Plan Rates'!$AP65,0)</f>
        <v>0</v>
      </c>
      <c r="AD63" s="441"/>
      <c r="AE63" s="442">
        <f t="shared" si="2"/>
        <v>0</v>
      </c>
      <c r="AF63" s="442">
        <f t="shared" si="3"/>
        <v>0</v>
      </c>
      <c r="AG63" s="442">
        <f t="shared" si="4"/>
        <v>0</v>
      </c>
      <c r="AH63" s="442">
        <f t="shared" si="5"/>
        <v>0</v>
      </c>
      <c r="AI63" s="442">
        <f t="shared" si="6"/>
        <v>0</v>
      </c>
      <c r="AJ63" s="442">
        <f t="shared" si="7"/>
        <v>0</v>
      </c>
      <c r="AK63" s="442">
        <f t="shared" si="8"/>
        <v>0</v>
      </c>
      <c r="AL63" s="442">
        <f t="shared" si="9"/>
        <v>0</v>
      </c>
      <c r="AM63" s="442">
        <f t="shared" si="10"/>
        <v>0</v>
      </c>
      <c r="AN63" s="442">
        <f t="shared" si="12"/>
        <v>0</v>
      </c>
      <c r="AO63" s="441"/>
      <c r="AP63" s="440" t="e">
        <f>'III Plan Rates'!$AA65*'V Consumer Factors'!$N$12*'II Rate Development &amp; Change'!$K$35</f>
        <v>#DIV/0!</v>
      </c>
      <c r="AQ63" s="440" t="e">
        <f>'III Plan Rates'!$AA65*'V Consumer Factors'!$N$13*'II Rate Development &amp; Change'!$K$35</f>
        <v>#DIV/0!</v>
      </c>
      <c r="AR63" s="440" t="e">
        <f>'III Plan Rates'!$AA65*'V Consumer Factors'!$N$14*'II Rate Development &amp; Change'!$K$35</f>
        <v>#DIV/0!</v>
      </c>
      <c r="AS63" s="440" t="e">
        <f>'III Plan Rates'!$AA65*'V Consumer Factors'!$N$15*'II Rate Development &amp; Change'!$K$35</f>
        <v>#DIV/0!</v>
      </c>
      <c r="AT63" s="440" t="e">
        <f>'III Plan Rates'!$AA65*'V Consumer Factors'!$N$16*'II Rate Development &amp; Change'!$K$35</f>
        <v>#DIV/0!</v>
      </c>
      <c r="AU63" s="440" t="e">
        <f>'III Plan Rates'!$AA65*'V Consumer Factors'!$N$17*'II Rate Development &amp; Change'!$K$35</f>
        <v>#DIV/0!</v>
      </c>
      <c r="AV63" s="440" t="e">
        <f>'III Plan Rates'!$AA65*'V Consumer Factors'!$N$18*'II Rate Development &amp; Change'!$K$35</f>
        <v>#DIV/0!</v>
      </c>
      <c r="AW63" s="440" t="e">
        <f>'III Plan Rates'!$AA65*'V Consumer Factors'!$N$19*'II Rate Development &amp; Change'!$K$35</f>
        <v>#DIV/0!</v>
      </c>
      <c r="AX63" s="440" t="e">
        <f>'III Plan Rates'!$AA65*'V Consumer Factors'!$N$20*'II Rate Development &amp; Change'!$K$35</f>
        <v>#DIV/0!</v>
      </c>
      <c r="AY63" s="440">
        <f>IF('III Plan Rates'!$AP65&gt;0,SUMPRODUCT(AP63:AX63,'III Plan Rates'!$AG65:$AO65)/'III Plan Rates'!$AP65,0)</f>
        <v>0</v>
      </c>
      <c r="AZ63" s="445"/>
      <c r="BA63" s="440" t="e">
        <f>'III Plan Rates'!$AA65*'V Consumer Factors'!$N$12*'II Rate Development &amp; Change'!$L$35</f>
        <v>#DIV/0!</v>
      </c>
      <c r="BB63" s="440" t="e">
        <f>'III Plan Rates'!$AA65*'V Consumer Factors'!$N$13*'II Rate Development &amp; Change'!$L$35</f>
        <v>#DIV/0!</v>
      </c>
      <c r="BC63" s="440" t="e">
        <f>'III Plan Rates'!$AA65*'V Consumer Factors'!$N$14*'II Rate Development &amp; Change'!$L$35</f>
        <v>#DIV/0!</v>
      </c>
      <c r="BD63" s="440" t="e">
        <f>'III Plan Rates'!$AA65*'V Consumer Factors'!$N$15*'II Rate Development &amp; Change'!$L$35</f>
        <v>#DIV/0!</v>
      </c>
      <c r="BE63" s="440" t="e">
        <f>'III Plan Rates'!$AA65*'V Consumer Factors'!$N$16*'II Rate Development &amp; Change'!$L$35</f>
        <v>#DIV/0!</v>
      </c>
      <c r="BF63" s="440" t="e">
        <f>'III Plan Rates'!$AA65*'V Consumer Factors'!$N$17*'II Rate Development &amp; Change'!$L$35</f>
        <v>#DIV/0!</v>
      </c>
      <c r="BG63" s="440" t="e">
        <f>'III Plan Rates'!$AA65*'V Consumer Factors'!$N$18*'II Rate Development &amp; Change'!$L$35</f>
        <v>#DIV/0!</v>
      </c>
      <c r="BH63" s="440" t="e">
        <f>'III Plan Rates'!$AA65*'V Consumer Factors'!$N$19*'II Rate Development &amp; Change'!$L$35</f>
        <v>#DIV/0!</v>
      </c>
      <c r="BI63" s="440" t="e">
        <f>'III Plan Rates'!$AA65*'V Consumer Factors'!$N$20*'II Rate Development &amp; Change'!$L$35</f>
        <v>#DIV/0!</v>
      </c>
      <c r="BJ63" s="440">
        <f>IF('III Plan Rates'!$AP65&gt;0,SUMPRODUCT(BA63:BI63,'III Plan Rates'!$AG65:$AO65)/'III Plan Rates'!$AP65,0)</f>
        <v>0</v>
      </c>
      <c r="BK63" s="445"/>
      <c r="BL63" s="440" t="e">
        <f>'III Plan Rates'!$AA65*'V Consumer Factors'!$N$12*'II Rate Development &amp; Change'!$M$35</f>
        <v>#DIV/0!</v>
      </c>
      <c r="BM63" s="440" t="e">
        <f>'III Plan Rates'!$AA65*'V Consumer Factors'!$N$13*'II Rate Development &amp; Change'!$M$35</f>
        <v>#DIV/0!</v>
      </c>
      <c r="BN63" s="440" t="e">
        <f>'III Plan Rates'!$AA65*'V Consumer Factors'!$N$14*'II Rate Development &amp; Change'!$M$35</f>
        <v>#DIV/0!</v>
      </c>
      <c r="BO63" s="440" t="e">
        <f>'III Plan Rates'!$AA65*'V Consumer Factors'!$N$15*'II Rate Development &amp; Change'!$M$35</f>
        <v>#DIV/0!</v>
      </c>
      <c r="BP63" s="440" t="e">
        <f>'III Plan Rates'!$AA65*'V Consumer Factors'!$N$16*'II Rate Development &amp; Change'!$M$35</f>
        <v>#DIV/0!</v>
      </c>
      <c r="BQ63" s="440" t="e">
        <f>'III Plan Rates'!$AA65*'V Consumer Factors'!$N$17*'II Rate Development &amp; Change'!$M$35</f>
        <v>#DIV/0!</v>
      </c>
      <c r="BR63" s="440" t="e">
        <f>'III Plan Rates'!$AA65*'V Consumer Factors'!$N$18*'II Rate Development &amp; Change'!$M$35</f>
        <v>#DIV/0!</v>
      </c>
      <c r="BS63" s="440" t="e">
        <f>'III Plan Rates'!$AA65*'V Consumer Factors'!$N$19*'II Rate Development &amp; Change'!$M$35</f>
        <v>#DIV/0!</v>
      </c>
      <c r="BT63" s="440" t="e">
        <f>'III Plan Rates'!$AA65*'V Consumer Factors'!$N$20*'II Rate Development &amp; Change'!$M$35</f>
        <v>#DIV/0!</v>
      </c>
      <c r="BU63" s="440">
        <f>IF('III Plan Rates'!$AP65&gt;0,SUMPRODUCT(BL63:BT63,'III Plan Rates'!$AG65:$AO65)/'III Plan Rates'!$AP65,0)</f>
        <v>0</v>
      </c>
    </row>
    <row r="64" spans="1:73" x14ac:dyDescent="0.25">
      <c r="A64" s="8" t="s">
        <v>129</v>
      </c>
      <c r="B64" s="437">
        <f>'III Plan Rates'!B66</f>
        <v>0</v>
      </c>
      <c r="C64" s="435">
        <f>'III Plan Rates'!D66</f>
        <v>0</v>
      </c>
      <c r="D64" s="436">
        <f>'III Plan Rates'!E66</f>
        <v>0</v>
      </c>
      <c r="E64" s="437">
        <f>'III Plan Rates'!F66</f>
        <v>0</v>
      </c>
      <c r="F64" s="438">
        <f>'III Plan Rates'!G66</f>
        <v>0</v>
      </c>
      <c r="G64" s="438">
        <f>'III Plan Rates'!J66</f>
        <v>0</v>
      </c>
      <c r="H64" s="258"/>
      <c r="I64" s="269"/>
      <c r="J64" s="269"/>
      <c r="K64" s="269"/>
      <c r="L64" s="269"/>
      <c r="M64" s="269"/>
      <c r="N64" s="269"/>
      <c r="O64" s="269"/>
      <c r="P64" s="269"/>
      <c r="Q64" s="269"/>
      <c r="R64" s="440">
        <f>IF('III Plan Rates'!$AP66&gt;0,SUMPRODUCT(I64:Q64,'III Plan Rates'!$AG66:$AO66)/'III Plan Rates'!$AP66,0)</f>
        <v>0</v>
      </c>
      <c r="S64" s="444"/>
      <c r="T64" s="440" t="e">
        <f>'III Plan Rates'!$AA66*'V Consumer Factors'!$N$12*'II Rate Development &amp; Change'!$J$35</f>
        <v>#DIV/0!</v>
      </c>
      <c r="U64" s="440" t="e">
        <f>'III Plan Rates'!$AA66*'V Consumer Factors'!$N$13*'II Rate Development &amp; Change'!$J$35</f>
        <v>#DIV/0!</v>
      </c>
      <c r="V64" s="440" t="e">
        <f>'III Plan Rates'!$AA66*'V Consumer Factors'!$N$14*'II Rate Development &amp; Change'!$J$35</f>
        <v>#DIV/0!</v>
      </c>
      <c r="W64" s="440" t="e">
        <f>'III Plan Rates'!$AA66*'V Consumer Factors'!$N$15*'II Rate Development &amp; Change'!$J$35</f>
        <v>#DIV/0!</v>
      </c>
      <c r="X64" s="440" t="e">
        <f>'III Plan Rates'!$AA66*'V Consumer Factors'!$N$16*'II Rate Development &amp; Change'!$J$35</f>
        <v>#DIV/0!</v>
      </c>
      <c r="Y64" s="440" t="e">
        <f>'III Plan Rates'!$AA66*'V Consumer Factors'!$N$17*'II Rate Development &amp; Change'!$J$35</f>
        <v>#DIV/0!</v>
      </c>
      <c r="Z64" s="440" t="e">
        <f>'III Plan Rates'!$AA66*'V Consumer Factors'!$N$18*'II Rate Development &amp; Change'!$J$35</f>
        <v>#DIV/0!</v>
      </c>
      <c r="AA64" s="440" t="e">
        <f>'III Plan Rates'!$AA66*'V Consumer Factors'!$N$19*'II Rate Development &amp; Change'!$J$35</f>
        <v>#DIV/0!</v>
      </c>
      <c r="AB64" s="440" t="e">
        <f>'III Plan Rates'!$AA66*'V Consumer Factors'!$N$20*'II Rate Development &amp; Change'!$J$35</f>
        <v>#DIV/0!</v>
      </c>
      <c r="AC64" s="440">
        <f>IF('III Plan Rates'!$AP66&gt;0,SUMPRODUCT(T64:AB64,'III Plan Rates'!$AG66:$AO66)/'III Plan Rates'!$AP66,0)</f>
        <v>0</v>
      </c>
      <c r="AD64" s="441"/>
      <c r="AE64" s="442">
        <f t="shared" si="2"/>
        <v>0</v>
      </c>
      <c r="AF64" s="442">
        <f t="shared" si="3"/>
        <v>0</v>
      </c>
      <c r="AG64" s="442">
        <f t="shared" si="4"/>
        <v>0</v>
      </c>
      <c r="AH64" s="442">
        <f t="shared" si="5"/>
        <v>0</v>
      </c>
      <c r="AI64" s="442">
        <f t="shared" si="6"/>
        <v>0</v>
      </c>
      <c r="AJ64" s="442">
        <f t="shared" si="7"/>
        <v>0</v>
      </c>
      <c r="AK64" s="442">
        <f t="shared" si="8"/>
        <v>0</v>
      </c>
      <c r="AL64" s="442">
        <f t="shared" si="9"/>
        <v>0</v>
      </c>
      <c r="AM64" s="442">
        <f t="shared" si="10"/>
        <v>0</v>
      </c>
      <c r="AN64" s="442">
        <f t="shared" si="12"/>
        <v>0</v>
      </c>
      <c r="AO64" s="441"/>
      <c r="AP64" s="440" t="e">
        <f>'III Plan Rates'!$AA66*'V Consumer Factors'!$N$12*'II Rate Development &amp; Change'!$K$35</f>
        <v>#DIV/0!</v>
      </c>
      <c r="AQ64" s="440" t="e">
        <f>'III Plan Rates'!$AA66*'V Consumer Factors'!$N$13*'II Rate Development &amp; Change'!$K$35</f>
        <v>#DIV/0!</v>
      </c>
      <c r="AR64" s="440" t="e">
        <f>'III Plan Rates'!$AA66*'V Consumer Factors'!$N$14*'II Rate Development &amp; Change'!$K$35</f>
        <v>#DIV/0!</v>
      </c>
      <c r="AS64" s="440" t="e">
        <f>'III Plan Rates'!$AA66*'V Consumer Factors'!$N$15*'II Rate Development &amp; Change'!$K$35</f>
        <v>#DIV/0!</v>
      </c>
      <c r="AT64" s="440" t="e">
        <f>'III Plan Rates'!$AA66*'V Consumer Factors'!$N$16*'II Rate Development &amp; Change'!$K$35</f>
        <v>#DIV/0!</v>
      </c>
      <c r="AU64" s="440" t="e">
        <f>'III Plan Rates'!$AA66*'V Consumer Factors'!$N$17*'II Rate Development &amp; Change'!$K$35</f>
        <v>#DIV/0!</v>
      </c>
      <c r="AV64" s="440" t="e">
        <f>'III Plan Rates'!$AA66*'V Consumer Factors'!$N$18*'II Rate Development &amp; Change'!$K$35</f>
        <v>#DIV/0!</v>
      </c>
      <c r="AW64" s="440" t="e">
        <f>'III Plan Rates'!$AA66*'V Consumer Factors'!$N$19*'II Rate Development &amp; Change'!$K$35</f>
        <v>#DIV/0!</v>
      </c>
      <c r="AX64" s="440" t="e">
        <f>'III Plan Rates'!$AA66*'V Consumer Factors'!$N$20*'II Rate Development &amp; Change'!$K$35</f>
        <v>#DIV/0!</v>
      </c>
      <c r="AY64" s="440">
        <f>IF('III Plan Rates'!$AP66&gt;0,SUMPRODUCT(AP64:AX64,'III Plan Rates'!$AG66:$AO66)/'III Plan Rates'!$AP66,0)</f>
        <v>0</v>
      </c>
      <c r="AZ64" s="445"/>
      <c r="BA64" s="440" t="e">
        <f>'III Plan Rates'!$AA66*'V Consumer Factors'!$N$12*'II Rate Development &amp; Change'!$L$35</f>
        <v>#DIV/0!</v>
      </c>
      <c r="BB64" s="440" t="e">
        <f>'III Plan Rates'!$AA66*'V Consumer Factors'!$N$13*'II Rate Development &amp; Change'!$L$35</f>
        <v>#DIV/0!</v>
      </c>
      <c r="BC64" s="440" t="e">
        <f>'III Plan Rates'!$AA66*'V Consumer Factors'!$N$14*'II Rate Development &amp; Change'!$L$35</f>
        <v>#DIV/0!</v>
      </c>
      <c r="BD64" s="440" t="e">
        <f>'III Plan Rates'!$AA66*'V Consumer Factors'!$N$15*'II Rate Development &amp; Change'!$L$35</f>
        <v>#DIV/0!</v>
      </c>
      <c r="BE64" s="440" t="e">
        <f>'III Plan Rates'!$AA66*'V Consumer Factors'!$N$16*'II Rate Development &amp; Change'!$L$35</f>
        <v>#DIV/0!</v>
      </c>
      <c r="BF64" s="440" t="e">
        <f>'III Plan Rates'!$AA66*'V Consumer Factors'!$N$17*'II Rate Development &amp; Change'!$L$35</f>
        <v>#DIV/0!</v>
      </c>
      <c r="BG64" s="440" t="e">
        <f>'III Plan Rates'!$AA66*'V Consumer Factors'!$N$18*'II Rate Development &amp; Change'!$L$35</f>
        <v>#DIV/0!</v>
      </c>
      <c r="BH64" s="440" t="e">
        <f>'III Plan Rates'!$AA66*'V Consumer Factors'!$N$19*'II Rate Development &amp; Change'!$L$35</f>
        <v>#DIV/0!</v>
      </c>
      <c r="BI64" s="440" t="e">
        <f>'III Plan Rates'!$AA66*'V Consumer Factors'!$N$20*'II Rate Development &amp; Change'!$L$35</f>
        <v>#DIV/0!</v>
      </c>
      <c r="BJ64" s="440">
        <f>IF('III Plan Rates'!$AP66&gt;0,SUMPRODUCT(BA64:BI64,'III Plan Rates'!$AG66:$AO66)/'III Plan Rates'!$AP66,0)</f>
        <v>0</v>
      </c>
      <c r="BK64" s="445"/>
      <c r="BL64" s="440" t="e">
        <f>'III Plan Rates'!$AA66*'V Consumer Factors'!$N$12*'II Rate Development &amp; Change'!$M$35</f>
        <v>#DIV/0!</v>
      </c>
      <c r="BM64" s="440" t="e">
        <f>'III Plan Rates'!$AA66*'V Consumer Factors'!$N$13*'II Rate Development &amp; Change'!$M$35</f>
        <v>#DIV/0!</v>
      </c>
      <c r="BN64" s="440" t="e">
        <f>'III Plan Rates'!$AA66*'V Consumer Factors'!$N$14*'II Rate Development &amp; Change'!$M$35</f>
        <v>#DIV/0!</v>
      </c>
      <c r="BO64" s="440" t="e">
        <f>'III Plan Rates'!$AA66*'V Consumer Factors'!$N$15*'II Rate Development &amp; Change'!$M$35</f>
        <v>#DIV/0!</v>
      </c>
      <c r="BP64" s="440" t="e">
        <f>'III Plan Rates'!$AA66*'V Consumer Factors'!$N$16*'II Rate Development &amp; Change'!$M$35</f>
        <v>#DIV/0!</v>
      </c>
      <c r="BQ64" s="440" t="e">
        <f>'III Plan Rates'!$AA66*'V Consumer Factors'!$N$17*'II Rate Development &amp; Change'!$M$35</f>
        <v>#DIV/0!</v>
      </c>
      <c r="BR64" s="440" t="e">
        <f>'III Plan Rates'!$AA66*'V Consumer Factors'!$N$18*'II Rate Development &amp; Change'!$M$35</f>
        <v>#DIV/0!</v>
      </c>
      <c r="BS64" s="440" t="e">
        <f>'III Plan Rates'!$AA66*'V Consumer Factors'!$N$19*'II Rate Development &amp; Change'!$M$35</f>
        <v>#DIV/0!</v>
      </c>
      <c r="BT64" s="440" t="e">
        <f>'III Plan Rates'!$AA66*'V Consumer Factors'!$N$20*'II Rate Development &amp; Change'!$M$35</f>
        <v>#DIV/0!</v>
      </c>
      <c r="BU64" s="440">
        <f>IF('III Plan Rates'!$AP66&gt;0,SUMPRODUCT(BL64:BT64,'III Plan Rates'!$AG66:$AO66)/'III Plan Rates'!$AP66,0)</f>
        <v>0</v>
      </c>
    </row>
    <row r="65" spans="1:73" x14ac:dyDescent="0.25">
      <c r="A65" s="8" t="s">
        <v>130</v>
      </c>
      <c r="B65" s="437">
        <f>'III Plan Rates'!B67</f>
        <v>0</v>
      </c>
      <c r="C65" s="435">
        <f>'III Plan Rates'!D67</f>
        <v>0</v>
      </c>
      <c r="D65" s="436">
        <f>'III Plan Rates'!E67</f>
        <v>0</v>
      </c>
      <c r="E65" s="437">
        <f>'III Plan Rates'!F67</f>
        <v>0</v>
      </c>
      <c r="F65" s="438">
        <f>'III Plan Rates'!G67</f>
        <v>0</v>
      </c>
      <c r="G65" s="438">
        <f>'III Plan Rates'!J67</f>
        <v>0</v>
      </c>
      <c r="H65" s="258"/>
      <c r="I65" s="269"/>
      <c r="J65" s="269"/>
      <c r="K65" s="269"/>
      <c r="L65" s="269"/>
      <c r="M65" s="269"/>
      <c r="N65" s="269"/>
      <c r="O65" s="269"/>
      <c r="P65" s="269"/>
      <c r="Q65" s="269"/>
      <c r="R65" s="440">
        <f>IF('III Plan Rates'!$AP67&gt;0,SUMPRODUCT(I65:Q65,'III Plan Rates'!$AG67:$AO67)/'III Plan Rates'!$AP67,0)</f>
        <v>0</v>
      </c>
      <c r="S65" s="444"/>
      <c r="T65" s="440" t="e">
        <f>'III Plan Rates'!$AA67*'V Consumer Factors'!$N$12*'II Rate Development &amp; Change'!$J$35</f>
        <v>#DIV/0!</v>
      </c>
      <c r="U65" s="440" t="e">
        <f>'III Plan Rates'!$AA67*'V Consumer Factors'!$N$13*'II Rate Development &amp; Change'!$J$35</f>
        <v>#DIV/0!</v>
      </c>
      <c r="V65" s="440" t="e">
        <f>'III Plan Rates'!$AA67*'V Consumer Factors'!$N$14*'II Rate Development &amp; Change'!$J$35</f>
        <v>#DIV/0!</v>
      </c>
      <c r="W65" s="440" t="e">
        <f>'III Plan Rates'!$AA67*'V Consumer Factors'!$N$15*'II Rate Development &amp; Change'!$J$35</f>
        <v>#DIV/0!</v>
      </c>
      <c r="X65" s="440" t="e">
        <f>'III Plan Rates'!$AA67*'V Consumer Factors'!$N$16*'II Rate Development &amp; Change'!$J$35</f>
        <v>#DIV/0!</v>
      </c>
      <c r="Y65" s="440" t="e">
        <f>'III Plan Rates'!$AA67*'V Consumer Factors'!$N$17*'II Rate Development &amp; Change'!$J$35</f>
        <v>#DIV/0!</v>
      </c>
      <c r="Z65" s="440" t="e">
        <f>'III Plan Rates'!$AA67*'V Consumer Factors'!$N$18*'II Rate Development &amp; Change'!$J$35</f>
        <v>#DIV/0!</v>
      </c>
      <c r="AA65" s="440" t="e">
        <f>'III Plan Rates'!$AA67*'V Consumer Factors'!$N$19*'II Rate Development &amp; Change'!$J$35</f>
        <v>#DIV/0!</v>
      </c>
      <c r="AB65" s="440" t="e">
        <f>'III Plan Rates'!$AA67*'V Consumer Factors'!$N$20*'II Rate Development &amp; Change'!$J$35</f>
        <v>#DIV/0!</v>
      </c>
      <c r="AC65" s="440">
        <f>IF('III Plan Rates'!$AP67&gt;0,SUMPRODUCT(T65:AB65,'III Plan Rates'!$AG67:$AO67)/'III Plan Rates'!$AP67,0)</f>
        <v>0</v>
      </c>
      <c r="AD65" s="441"/>
      <c r="AE65" s="442">
        <f t="shared" si="2"/>
        <v>0</v>
      </c>
      <c r="AF65" s="442">
        <f t="shared" si="3"/>
        <v>0</v>
      </c>
      <c r="AG65" s="442">
        <f t="shared" si="4"/>
        <v>0</v>
      </c>
      <c r="AH65" s="442">
        <f t="shared" si="5"/>
        <v>0</v>
      </c>
      <c r="AI65" s="442">
        <f t="shared" si="6"/>
        <v>0</v>
      </c>
      <c r="AJ65" s="442">
        <f t="shared" si="7"/>
        <v>0</v>
      </c>
      <c r="AK65" s="442">
        <f t="shared" si="8"/>
        <v>0</v>
      </c>
      <c r="AL65" s="442">
        <f t="shared" si="9"/>
        <v>0</v>
      </c>
      <c r="AM65" s="442">
        <f t="shared" si="10"/>
        <v>0</v>
      </c>
      <c r="AN65" s="442">
        <f t="shared" si="12"/>
        <v>0</v>
      </c>
      <c r="AO65" s="441"/>
      <c r="AP65" s="440" t="e">
        <f>'III Plan Rates'!$AA67*'V Consumer Factors'!$N$12*'II Rate Development &amp; Change'!$K$35</f>
        <v>#DIV/0!</v>
      </c>
      <c r="AQ65" s="440" t="e">
        <f>'III Plan Rates'!$AA67*'V Consumer Factors'!$N$13*'II Rate Development &amp; Change'!$K$35</f>
        <v>#DIV/0!</v>
      </c>
      <c r="AR65" s="440" t="e">
        <f>'III Plan Rates'!$AA67*'V Consumer Factors'!$N$14*'II Rate Development &amp; Change'!$K$35</f>
        <v>#DIV/0!</v>
      </c>
      <c r="AS65" s="440" t="e">
        <f>'III Plan Rates'!$AA67*'V Consumer Factors'!$N$15*'II Rate Development &amp; Change'!$K$35</f>
        <v>#DIV/0!</v>
      </c>
      <c r="AT65" s="440" t="e">
        <f>'III Plan Rates'!$AA67*'V Consumer Factors'!$N$16*'II Rate Development &amp; Change'!$K$35</f>
        <v>#DIV/0!</v>
      </c>
      <c r="AU65" s="440" t="e">
        <f>'III Plan Rates'!$AA67*'V Consumer Factors'!$N$17*'II Rate Development &amp; Change'!$K$35</f>
        <v>#DIV/0!</v>
      </c>
      <c r="AV65" s="440" t="e">
        <f>'III Plan Rates'!$AA67*'V Consumer Factors'!$N$18*'II Rate Development &amp; Change'!$K$35</f>
        <v>#DIV/0!</v>
      </c>
      <c r="AW65" s="440" t="e">
        <f>'III Plan Rates'!$AA67*'V Consumer Factors'!$N$19*'II Rate Development &amp; Change'!$K$35</f>
        <v>#DIV/0!</v>
      </c>
      <c r="AX65" s="440" t="e">
        <f>'III Plan Rates'!$AA67*'V Consumer Factors'!$N$20*'II Rate Development &amp; Change'!$K$35</f>
        <v>#DIV/0!</v>
      </c>
      <c r="AY65" s="440">
        <f>IF('III Plan Rates'!$AP67&gt;0,SUMPRODUCT(AP65:AX65,'III Plan Rates'!$AG67:$AO67)/'III Plan Rates'!$AP67,0)</f>
        <v>0</v>
      </c>
      <c r="AZ65" s="445"/>
      <c r="BA65" s="440" t="e">
        <f>'III Plan Rates'!$AA67*'V Consumer Factors'!$N$12*'II Rate Development &amp; Change'!$L$35</f>
        <v>#DIV/0!</v>
      </c>
      <c r="BB65" s="440" t="e">
        <f>'III Plan Rates'!$AA67*'V Consumer Factors'!$N$13*'II Rate Development &amp; Change'!$L$35</f>
        <v>#DIV/0!</v>
      </c>
      <c r="BC65" s="440" t="e">
        <f>'III Plan Rates'!$AA67*'V Consumer Factors'!$N$14*'II Rate Development &amp; Change'!$L$35</f>
        <v>#DIV/0!</v>
      </c>
      <c r="BD65" s="440" t="e">
        <f>'III Plan Rates'!$AA67*'V Consumer Factors'!$N$15*'II Rate Development &amp; Change'!$L$35</f>
        <v>#DIV/0!</v>
      </c>
      <c r="BE65" s="440" t="e">
        <f>'III Plan Rates'!$AA67*'V Consumer Factors'!$N$16*'II Rate Development &amp; Change'!$L$35</f>
        <v>#DIV/0!</v>
      </c>
      <c r="BF65" s="440" t="e">
        <f>'III Plan Rates'!$AA67*'V Consumer Factors'!$N$17*'II Rate Development &amp; Change'!$L$35</f>
        <v>#DIV/0!</v>
      </c>
      <c r="BG65" s="440" t="e">
        <f>'III Plan Rates'!$AA67*'V Consumer Factors'!$N$18*'II Rate Development &amp; Change'!$L$35</f>
        <v>#DIV/0!</v>
      </c>
      <c r="BH65" s="440" t="e">
        <f>'III Plan Rates'!$AA67*'V Consumer Factors'!$N$19*'II Rate Development &amp; Change'!$L$35</f>
        <v>#DIV/0!</v>
      </c>
      <c r="BI65" s="440" t="e">
        <f>'III Plan Rates'!$AA67*'V Consumer Factors'!$N$20*'II Rate Development &amp; Change'!$L$35</f>
        <v>#DIV/0!</v>
      </c>
      <c r="BJ65" s="440">
        <f>IF('III Plan Rates'!$AP67&gt;0,SUMPRODUCT(BA65:BI65,'III Plan Rates'!$AG67:$AO67)/'III Plan Rates'!$AP67,0)</f>
        <v>0</v>
      </c>
      <c r="BK65" s="445"/>
      <c r="BL65" s="440" t="e">
        <f>'III Plan Rates'!$AA67*'V Consumer Factors'!$N$12*'II Rate Development &amp; Change'!$M$35</f>
        <v>#DIV/0!</v>
      </c>
      <c r="BM65" s="440" t="e">
        <f>'III Plan Rates'!$AA67*'V Consumer Factors'!$N$13*'II Rate Development &amp; Change'!$M$35</f>
        <v>#DIV/0!</v>
      </c>
      <c r="BN65" s="440" t="e">
        <f>'III Plan Rates'!$AA67*'V Consumer Factors'!$N$14*'II Rate Development &amp; Change'!$M$35</f>
        <v>#DIV/0!</v>
      </c>
      <c r="BO65" s="440" t="e">
        <f>'III Plan Rates'!$AA67*'V Consumer Factors'!$N$15*'II Rate Development &amp; Change'!$M$35</f>
        <v>#DIV/0!</v>
      </c>
      <c r="BP65" s="440" t="e">
        <f>'III Plan Rates'!$AA67*'V Consumer Factors'!$N$16*'II Rate Development &amp; Change'!$M$35</f>
        <v>#DIV/0!</v>
      </c>
      <c r="BQ65" s="440" t="e">
        <f>'III Plan Rates'!$AA67*'V Consumer Factors'!$N$17*'II Rate Development &amp; Change'!$M$35</f>
        <v>#DIV/0!</v>
      </c>
      <c r="BR65" s="440" t="e">
        <f>'III Plan Rates'!$AA67*'V Consumer Factors'!$N$18*'II Rate Development &amp; Change'!$M$35</f>
        <v>#DIV/0!</v>
      </c>
      <c r="BS65" s="440" t="e">
        <f>'III Plan Rates'!$AA67*'V Consumer Factors'!$N$19*'II Rate Development &amp; Change'!$M$35</f>
        <v>#DIV/0!</v>
      </c>
      <c r="BT65" s="440" t="e">
        <f>'III Plan Rates'!$AA67*'V Consumer Factors'!$N$20*'II Rate Development &amp; Change'!$M$35</f>
        <v>#DIV/0!</v>
      </c>
      <c r="BU65" s="440">
        <f>IF('III Plan Rates'!$AP67&gt;0,SUMPRODUCT(BL65:BT65,'III Plan Rates'!$AG67:$AO67)/'III Plan Rates'!$AP67,0)</f>
        <v>0</v>
      </c>
    </row>
    <row r="66" spans="1:73" x14ac:dyDescent="0.25">
      <c r="A66" s="8" t="s">
        <v>131</v>
      </c>
      <c r="B66" s="437">
        <f>'III Plan Rates'!B68</f>
        <v>0</v>
      </c>
      <c r="C66" s="435">
        <f>'III Plan Rates'!D68</f>
        <v>0</v>
      </c>
      <c r="D66" s="436">
        <f>'III Plan Rates'!E68</f>
        <v>0</v>
      </c>
      <c r="E66" s="437">
        <f>'III Plan Rates'!F68</f>
        <v>0</v>
      </c>
      <c r="F66" s="438">
        <f>'III Plan Rates'!G68</f>
        <v>0</v>
      </c>
      <c r="G66" s="438">
        <f>'III Plan Rates'!J68</f>
        <v>0</v>
      </c>
      <c r="H66" s="258"/>
      <c r="I66" s="269"/>
      <c r="J66" s="269"/>
      <c r="K66" s="269"/>
      <c r="L66" s="269"/>
      <c r="M66" s="269"/>
      <c r="N66" s="269"/>
      <c r="O66" s="269"/>
      <c r="P66" s="269"/>
      <c r="Q66" s="269"/>
      <c r="R66" s="440">
        <f>IF('III Plan Rates'!$AP68&gt;0,SUMPRODUCT(I66:Q66,'III Plan Rates'!$AG68:$AO68)/'III Plan Rates'!$AP68,0)</f>
        <v>0</v>
      </c>
      <c r="S66" s="444"/>
      <c r="T66" s="440" t="e">
        <f>'III Plan Rates'!$AA68*'V Consumer Factors'!$N$12*'II Rate Development &amp; Change'!$J$35</f>
        <v>#DIV/0!</v>
      </c>
      <c r="U66" s="440" t="e">
        <f>'III Plan Rates'!$AA68*'V Consumer Factors'!$N$13*'II Rate Development &amp; Change'!$J$35</f>
        <v>#DIV/0!</v>
      </c>
      <c r="V66" s="440" t="e">
        <f>'III Plan Rates'!$AA68*'V Consumer Factors'!$N$14*'II Rate Development &amp; Change'!$J$35</f>
        <v>#DIV/0!</v>
      </c>
      <c r="W66" s="440" t="e">
        <f>'III Plan Rates'!$AA68*'V Consumer Factors'!$N$15*'II Rate Development &amp; Change'!$J$35</f>
        <v>#DIV/0!</v>
      </c>
      <c r="X66" s="440" t="e">
        <f>'III Plan Rates'!$AA68*'V Consumer Factors'!$N$16*'II Rate Development &amp; Change'!$J$35</f>
        <v>#DIV/0!</v>
      </c>
      <c r="Y66" s="440" t="e">
        <f>'III Plan Rates'!$AA68*'V Consumer Factors'!$N$17*'II Rate Development &amp; Change'!$J$35</f>
        <v>#DIV/0!</v>
      </c>
      <c r="Z66" s="440" t="e">
        <f>'III Plan Rates'!$AA68*'V Consumer Factors'!$N$18*'II Rate Development &amp; Change'!$J$35</f>
        <v>#DIV/0!</v>
      </c>
      <c r="AA66" s="440" t="e">
        <f>'III Plan Rates'!$AA68*'V Consumer Factors'!$N$19*'II Rate Development &amp; Change'!$J$35</f>
        <v>#DIV/0!</v>
      </c>
      <c r="AB66" s="440" t="e">
        <f>'III Plan Rates'!$AA68*'V Consumer Factors'!$N$20*'II Rate Development &amp; Change'!$J$35</f>
        <v>#DIV/0!</v>
      </c>
      <c r="AC66" s="440">
        <f>IF('III Plan Rates'!$AP68&gt;0,SUMPRODUCT(T66:AB66,'III Plan Rates'!$AG68:$AO68)/'III Plan Rates'!$AP68,0)</f>
        <v>0</v>
      </c>
      <c r="AD66" s="441"/>
      <c r="AE66" s="442">
        <f t="shared" si="2"/>
        <v>0</v>
      </c>
      <c r="AF66" s="442">
        <f t="shared" si="3"/>
        <v>0</v>
      </c>
      <c r="AG66" s="442">
        <f t="shared" si="4"/>
        <v>0</v>
      </c>
      <c r="AH66" s="442">
        <f t="shared" si="5"/>
        <v>0</v>
      </c>
      <c r="AI66" s="442">
        <f t="shared" si="6"/>
        <v>0</v>
      </c>
      <c r="AJ66" s="442">
        <f t="shared" si="7"/>
        <v>0</v>
      </c>
      <c r="AK66" s="442">
        <f t="shared" si="8"/>
        <v>0</v>
      </c>
      <c r="AL66" s="442">
        <f t="shared" si="9"/>
        <v>0</v>
      </c>
      <c r="AM66" s="442">
        <f t="shared" si="10"/>
        <v>0</v>
      </c>
      <c r="AN66" s="442">
        <f t="shared" si="12"/>
        <v>0</v>
      </c>
      <c r="AO66" s="441"/>
      <c r="AP66" s="440" t="e">
        <f>'III Plan Rates'!$AA68*'V Consumer Factors'!$N$12*'II Rate Development &amp; Change'!$K$35</f>
        <v>#DIV/0!</v>
      </c>
      <c r="AQ66" s="440" t="e">
        <f>'III Plan Rates'!$AA68*'V Consumer Factors'!$N$13*'II Rate Development &amp; Change'!$K$35</f>
        <v>#DIV/0!</v>
      </c>
      <c r="AR66" s="440" t="e">
        <f>'III Plan Rates'!$AA68*'V Consumer Factors'!$N$14*'II Rate Development &amp; Change'!$K$35</f>
        <v>#DIV/0!</v>
      </c>
      <c r="AS66" s="440" t="e">
        <f>'III Plan Rates'!$AA68*'V Consumer Factors'!$N$15*'II Rate Development &amp; Change'!$K$35</f>
        <v>#DIV/0!</v>
      </c>
      <c r="AT66" s="440" t="e">
        <f>'III Plan Rates'!$AA68*'V Consumer Factors'!$N$16*'II Rate Development &amp; Change'!$K$35</f>
        <v>#DIV/0!</v>
      </c>
      <c r="AU66" s="440" t="e">
        <f>'III Plan Rates'!$AA68*'V Consumer Factors'!$N$17*'II Rate Development &amp; Change'!$K$35</f>
        <v>#DIV/0!</v>
      </c>
      <c r="AV66" s="440" t="e">
        <f>'III Plan Rates'!$AA68*'V Consumer Factors'!$N$18*'II Rate Development &amp; Change'!$K$35</f>
        <v>#DIV/0!</v>
      </c>
      <c r="AW66" s="440" t="e">
        <f>'III Plan Rates'!$AA68*'V Consumer Factors'!$N$19*'II Rate Development &amp; Change'!$K$35</f>
        <v>#DIV/0!</v>
      </c>
      <c r="AX66" s="440" t="e">
        <f>'III Plan Rates'!$AA68*'V Consumer Factors'!$N$20*'II Rate Development &amp; Change'!$K$35</f>
        <v>#DIV/0!</v>
      </c>
      <c r="AY66" s="440">
        <f>IF('III Plan Rates'!$AP68&gt;0,SUMPRODUCT(AP66:AX66,'III Plan Rates'!$AG68:$AO68)/'III Plan Rates'!$AP68,0)</f>
        <v>0</v>
      </c>
      <c r="AZ66" s="445"/>
      <c r="BA66" s="440" t="e">
        <f>'III Plan Rates'!$AA68*'V Consumer Factors'!$N$12*'II Rate Development &amp; Change'!$L$35</f>
        <v>#DIV/0!</v>
      </c>
      <c r="BB66" s="440" t="e">
        <f>'III Plan Rates'!$AA68*'V Consumer Factors'!$N$13*'II Rate Development &amp; Change'!$L$35</f>
        <v>#DIV/0!</v>
      </c>
      <c r="BC66" s="440" t="e">
        <f>'III Plan Rates'!$AA68*'V Consumer Factors'!$N$14*'II Rate Development &amp; Change'!$L$35</f>
        <v>#DIV/0!</v>
      </c>
      <c r="BD66" s="440" t="e">
        <f>'III Plan Rates'!$AA68*'V Consumer Factors'!$N$15*'II Rate Development &amp; Change'!$L$35</f>
        <v>#DIV/0!</v>
      </c>
      <c r="BE66" s="440" t="e">
        <f>'III Plan Rates'!$AA68*'V Consumer Factors'!$N$16*'II Rate Development &amp; Change'!$L$35</f>
        <v>#DIV/0!</v>
      </c>
      <c r="BF66" s="440" t="e">
        <f>'III Plan Rates'!$AA68*'V Consumer Factors'!$N$17*'II Rate Development &amp; Change'!$L$35</f>
        <v>#DIV/0!</v>
      </c>
      <c r="BG66" s="440" t="e">
        <f>'III Plan Rates'!$AA68*'V Consumer Factors'!$N$18*'II Rate Development &amp; Change'!$L$35</f>
        <v>#DIV/0!</v>
      </c>
      <c r="BH66" s="440" t="e">
        <f>'III Plan Rates'!$AA68*'V Consumer Factors'!$N$19*'II Rate Development &amp; Change'!$L$35</f>
        <v>#DIV/0!</v>
      </c>
      <c r="BI66" s="440" t="e">
        <f>'III Plan Rates'!$AA68*'V Consumer Factors'!$N$20*'II Rate Development &amp; Change'!$L$35</f>
        <v>#DIV/0!</v>
      </c>
      <c r="BJ66" s="440">
        <f>IF('III Plan Rates'!$AP68&gt;0,SUMPRODUCT(BA66:BI66,'III Plan Rates'!$AG68:$AO68)/'III Plan Rates'!$AP68,0)</f>
        <v>0</v>
      </c>
      <c r="BK66" s="445"/>
      <c r="BL66" s="440" t="e">
        <f>'III Plan Rates'!$AA68*'V Consumer Factors'!$N$12*'II Rate Development &amp; Change'!$M$35</f>
        <v>#DIV/0!</v>
      </c>
      <c r="BM66" s="440" t="e">
        <f>'III Plan Rates'!$AA68*'V Consumer Factors'!$N$13*'II Rate Development &amp; Change'!$M$35</f>
        <v>#DIV/0!</v>
      </c>
      <c r="BN66" s="440" t="e">
        <f>'III Plan Rates'!$AA68*'V Consumer Factors'!$N$14*'II Rate Development &amp; Change'!$M$35</f>
        <v>#DIV/0!</v>
      </c>
      <c r="BO66" s="440" t="e">
        <f>'III Plan Rates'!$AA68*'V Consumer Factors'!$N$15*'II Rate Development &amp; Change'!$M$35</f>
        <v>#DIV/0!</v>
      </c>
      <c r="BP66" s="440" t="e">
        <f>'III Plan Rates'!$AA68*'V Consumer Factors'!$N$16*'II Rate Development &amp; Change'!$M$35</f>
        <v>#DIV/0!</v>
      </c>
      <c r="BQ66" s="440" t="e">
        <f>'III Plan Rates'!$AA68*'V Consumer Factors'!$N$17*'II Rate Development &amp; Change'!$M$35</f>
        <v>#DIV/0!</v>
      </c>
      <c r="BR66" s="440" t="e">
        <f>'III Plan Rates'!$AA68*'V Consumer Factors'!$N$18*'II Rate Development &amp; Change'!$M$35</f>
        <v>#DIV/0!</v>
      </c>
      <c r="BS66" s="440" t="e">
        <f>'III Plan Rates'!$AA68*'V Consumer Factors'!$N$19*'II Rate Development &amp; Change'!$M$35</f>
        <v>#DIV/0!</v>
      </c>
      <c r="BT66" s="440" t="e">
        <f>'III Plan Rates'!$AA68*'V Consumer Factors'!$N$20*'II Rate Development &amp; Change'!$M$35</f>
        <v>#DIV/0!</v>
      </c>
      <c r="BU66" s="440">
        <f>IF('III Plan Rates'!$AP68&gt;0,SUMPRODUCT(BL66:BT66,'III Plan Rates'!$AG68:$AO68)/'III Plan Rates'!$AP68,0)</f>
        <v>0</v>
      </c>
    </row>
    <row r="67" spans="1:73" x14ac:dyDescent="0.25">
      <c r="A67" s="8" t="s">
        <v>132</v>
      </c>
      <c r="B67" s="437">
        <f>'III Plan Rates'!B69</f>
        <v>0</v>
      </c>
      <c r="C67" s="435">
        <f>'III Plan Rates'!D69</f>
        <v>0</v>
      </c>
      <c r="D67" s="436">
        <f>'III Plan Rates'!E69</f>
        <v>0</v>
      </c>
      <c r="E67" s="437">
        <f>'III Plan Rates'!F69</f>
        <v>0</v>
      </c>
      <c r="F67" s="438">
        <f>'III Plan Rates'!G69</f>
        <v>0</v>
      </c>
      <c r="G67" s="438">
        <f>'III Plan Rates'!J69</f>
        <v>0</v>
      </c>
      <c r="H67" s="258"/>
      <c r="I67" s="269"/>
      <c r="J67" s="269"/>
      <c r="K67" s="269"/>
      <c r="L67" s="269"/>
      <c r="M67" s="269"/>
      <c r="N67" s="269"/>
      <c r="O67" s="269"/>
      <c r="P67" s="269"/>
      <c r="Q67" s="269"/>
      <c r="R67" s="440">
        <f>IF('III Plan Rates'!$AP69&gt;0,SUMPRODUCT(I67:Q67,'III Plan Rates'!$AG69:$AO69)/'III Plan Rates'!$AP69,0)</f>
        <v>0</v>
      </c>
      <c r="S67" s="444"/>
      <c r="T67" s="440" t="e">
        <f>'III Plan Rates'!$AA69*'V Consumer Factors'!$N$12*'II Rate Development &amp; Change'!$J$35</f>
        <v>#DIV/0!</v>
      </c>
      <c r="U67" s="440" t="e">
        <f>'III Plan Rates'!$AA69*'V Consumer Factors'!$N$13*'II Rate Development &amp; Change'!$J$35</f>
        <v>#DIV/0!</v>
      </c>
      <c r="V67" s="440" t="e">
        <f>'III Plan Rates'!$AA69*'V Consumer Factors'!$N$14*'II Rate Development &amp; Change'!$J$35</f>
        <v>#DIV/0!</v>
      </c>
      <c r="W67" s="440" t="e">
        <f>'III Plan Rates'!$AA69*'V Consumer Factors'!$N$15*'II Rate Development &amp; Change'!$J$35</f>
        <v>#DIV/0!</v>
      </c>
      <c r="X67" s="440" t="e">
        <f>'III Plan Rates'!$AA69*'V Consumer Factors'!$N$16*'II Rate Development &amp; Change'!$J$35</f>
        <v>#DIV/0!</v>
      </c>
      <c r="Y67" s="440" t="e">
        <f>'III Plan Rates'!$AA69*'V Consumer Factors'!$N$17*'II Rate Development &amp; Change'!$J$35</f>
        <v>#DIV/0!</v>
      </c>
      <c r="Z67" s="440" t="e">
        <f>'III Plan Rates'!$AA69*'V Consumer Factors'!$N$18*'II Rate Development &amp; Change'!$J$35</f>
        <v>#DIV/0!</v>
      </c>
      <c r="AA67" s="440" t="e">
        <f>'III Plan Rates'!$AA69*'V Consumer Factors'!$N$19*'II Rate Development &amp; Change'!$J$35</f>
        <v>#DIV/0!</v>
      </c>
      <c r="AB67" s="440" t="e">
        <f>'III Plan Rates'!$AA69*'V Consumer Factors'!$N$20*'II Rate Development &amp; Change'!$J$35</f>
        <v>#DIV/0!</v>
      </c>
      <c r="AC67" s="440">
        <f>IF('III Plan Rates'!$AP69&gt;0,SUMPRODUCT(T67:AB67,'III Plan Rates'!$AG69:$AO69)/'III Plan Rates'!$AP69,0)</f>
        <v>0</v>
      </c>
      <c r="AD67" s="441"/>
      <c r="AE67" s="442">
        <f t="shared" si="2"/>
        <v>0</v>
      </c>
      <c r="AF67" s="442">
        <f t="shared" si="3"/>
        <v>0</v>
      </c>
      <c r="AG67" s="442">
        <f t="shared" si="4"/>
        <v>0</v>
      </c>
      <c r="AH67" s="442">
        <f t="shared" si="5"/>
        <v>0</v>
      </c>
      <c r="AI67" s="442">
        <f t="shared" si="6"/>
        <v>0</v>
      </c>
      <c r="AJ67" s="442">
        <f t="shared" si="7"/>
        <v>0</v>
      </c>
      <c r="AK67" s="442">
        <f t="shared" si="8"/>
        <v>0</v>
      </c>
      <c r="AL67" s="442">
        <f t="shared" si="9"/>
        <v>0</v>
      </c>
      <c r="AM67" s="442">
        <f t="shared" si="10"/>
        <v>0</v>
      </c>
      <c r="AN67" s="442">
        <f t="shared" si="12"/>
        <v>0</v>
      </c>
      <c r="AO67" s="441"/>
      <c r="AP67" s="440" t="e">
        <f>'III Plan Rates'!$AA69*'V Consumer Factors'!$N$12*'II Rate Development &amp; Change'!$K$35</f>
        <v>#DIV/0!</v>
      </c>
      <c r="AQ67" s="440" t="e">
        <f>'III Plan Rates'!$AA69*'V Consumer Factors'!$N$13*'II Rate Development &amp; Change'!$K$35</f>
        <v>#DIV/0!</v>
      </c>
      <c r="AR67" s="440" t="e">
        <f>'III Plan Rates'!$AA69*'V Consumer Factors'!$N$14*'II Rate Development &amp; Change'!$K$35</f>
        <v>#DIV/0!</v>
      </c>
      <c r="AS67" s="440" t="e">
        <f>'III Plan Rates'!$AA69*'V Consumer Factors'!$N$15*'II Rate Development &amp; Change'!$K$35</f>
        <v>#DIV/0!</v>
      </c>
      <c r="AT67" s="440" t="e">
        <f>'III Plan Rates'!$AA69*'V Consumer Factors'!$N$16*'II Rate Development &amp; Change'!$K$35</f>
        <v>#DIV/0!</v>
      </c>
      <c r="AU67" s="440" t="e">
        <f>'III Plan Rates'!$AA69*'V Consumer Factors'!$N$17*'II Rate Development &amp; Change'!$K$35</f>
        <v>#DIV/0!</v>
      </c>
      <c r="AV67" s="440" t="e">
        <f>'III Plan Rates'!$AA69*'V Consumer Factors'!$N$18*'II Rate Development &amp; Change'!$K$35</f>
        <v>#DIV/0!</v>
      </c>
      <c r="AW67" s="440" t="e">
        <f>'III Plan Rates'!$AA69*'V Consumer Factors'!$N$19*'II Rate Development &amp; Change'!$K$35</f>
        <v>#DIV/0!</v>
      </c>
      <c r="AX67" s="440" t="e">
        <f>'III Plan Rates'!$AA69*'V Consumer Factors'!$N$20*'II Rate Development &amp; Change'!$K$35</f>
        <v>#DIV/0!</v>
      </c>
      <c r="AY67" s="440">
        <f>IF('III Plan Rates'!$AP69&gt;0,SUMPRODUCT(AP67:AX67,'III Plan Rates'!$AG69:$AO69)/'III Plan Rates'!$AP69,0)</f>
        <v>0</v>
      </c>
      <c r="AZ67" s="445"/>
      <c r="BA67" s="440" t="e">
        <f>'III Plan Rates'!$AA69*'V Consumer Factors'!$N$12*'II Rate Development &amp; Change'!$L$35</f>
        <v>#DIV/0!</v>
      </c>
      <c r="BB67" s="440" t="e">
        <f>'III Plan Rates'!$AA69*'V Consumer Factors'!$N$13*'II Rate Development &amp; Change'!$L$35</f>
        <v>#DIV/0!</v>
      </c>
      <c r="BC67" s="440" t="e">
        <f>'III Plan Rates'!$AA69*'V Consumer Factors'!$N$14*'II Rate Development &amp; Change'!$L$35</f>
        <v>#DIV/0!</v>
      </c>
      <c r="BD67" s="440" t="e">
        <f>'III Plan Rates'!$AA69*'V Consumer Factors'!$N$15*'II Rate Development &amp; Change'!$L$35</f>
        <v>#DIV/0!</v>
      </c>
      <c r="BE67" s="440" t="e">
        <f>'III Plan Rates'!$AA69*'V Consumer Factors'!$N$16*'II Rate Development &amp; Change'!$L$35</f>
        <v>#DIV/0!</v>
      </c>
      <c r="BF67" s="440" t="e">
        <f>'III Plan Rates'!$AA69*'V Consumer Factors'!$N$17*'II Rate Development &amp; Change'!$L$35</f>
        <v>#DIV/0!</v>
      </c>
      <c r="BG67" s="440" t="e">
        <f>'III Plan Rates'!$AA69*'V Consumer Factors'!$N$18*'II Rate Development &amp; Change'!$L$35</f>
        <v>#DIV/0!</v>
      </c>
      <c r="BH67" s="440" t="e">
        <f>'III Plan Rates'!$AA69*'V Consumer Factors'!$N$19*'II Rate Development &amp; Change'!$L$35</f>
        <v>#DIV/0!</v>
      </c>
      <c r="BI67" s="440" t="e">
        <f>'III Plan Rates'!$AA69*'V Consumer Factors'!$N$20*'II Rate Development &amp; Change'!$L$35</f>
        <v>#DIV/0!</v>
      </c>
      <c r="BJ67" s="440">
        <f>IF('III Plan Rates'!$AP69&gt;0,SUMPRODUCT(BA67:BI67,'III Plan Rates'!$AG69:$AO69)/'III Plan Rates'!$AP69,0)</f>
        <v>0</v>
      </c>
      <c r="BK67" s="445"/>
      <c r="BL67" s="440" t="e">
        <f>'III Plan Rates'!$AA69*'V Consumer Factors'!$N$12*'II Rate Development &amp; Change'!$M$35</f>
        <v>#DIV/0!</v>
      </c>
      <c r="BM67" s="440" t="e">
        <f>'III Plan Rates'!$AA69*'V Consumer Factors'!$N$13*'II Rate Development &amp; Change'!$M$35</f>
        <v>#DIV/0!</v>
      </c>
      <c r="BN67" s="440" t="e">
        <f>'III Plan Rates'!$AA69*'V Consumer Factors'!$N$14*'II Rate Development &amp; Change'!$M$35</f>
        <v>#DIV/0!</v>
      </c>
      <c r="BO67" s="440" t="e">
        <f>'III Plan Rates'!$AA69*'V Consumer Factors'!$N$15*'II Rate Development &amp; Change'!$M$35</f>
        <v>#DIV/0!</v>
      </c>
      <c r="BP67" s="440" t="e">
        <f>'III Plan Rates'!$AA69*'V Consumer Factors'!$N$16*'II Rate Development &amp; Change'!$M$35</f>
        <v>#DIV/0!</v>
      </c>
      <c r="BQ67" s="440" t="e">
        <f>'III Plan Rates'!$AA69*'V Consumer Factors'!$N$17*'II Rate Development &amp; Change'!$M$35</f>
        <v>#DIV/0!</v>
      </c>
      <c r="BR67" s="440" t="e">
        <f>'III Plan Rates'!$AA69*'V Consumer Factors'!$N$18*'II Rate Development &amp; Change'!$M$35</f>
        <v>#DIV/0!</v>
      </c>
      <c r="BS67" s="440" t="e">
        <f>'III Plan Rates'!$AA69*'V Consumer Factors'!$N$19*'II Rate Development &amp; Change'!$M$35</f>
        <v>#DIV/0!</v>
      </c>
      <c r="BT67" s="440" t="e">
        <f>'III Plan Rates'!$AA69*'V Consumer Factors'!$N$20*'II Rate Development &amp; Change'!$M$35</f>
        <v>#DIV/0!</v>
      </c>
      <c r="BU67" s="440">
        <f>IF('III Plan Rates'!$AP69&gt;0,SUMPRODUCT(BL67:BT67,'III Plan Rates'!$AG69:$AO69)/'III Plan Rates'!$AP69,0)</f>
        <v>0</v>
      </c>
    </row>
    <row r="68" spans="1:73" x14ac:dyDescent="0.25">
      <c r="A68" s="8" t="s">
        <v>133</v>
      </c>
      <c r="B68" s="437">
        <f>'III Plan Rates'!B70</f>
        <v>0</v>
      </c>
      <c r="C68" s="435">
        <f>'III Plan Rates'!D70</f>
        <v>0</v>
      </c>
      <c r="D68" s="436">
        <f>'III Plan Rates'!E70</f>
        <v>0</v>
      </c>
      <c r="E68" s="437">
        <f>'III Plan Rates'!F70</f>
        <v>0</v>
      </c>
      <c r="F68" s="438">
        <f>'III Plan Rates'!G70</f>
        <v>0</v>
      </c>
      <c r="G68" s="438">
        <f>'III Plan Rates'!J70</f>
        <v>0</v>
      </c>
      <c r="H68" s="258"/>
      <c r="I68" s="269"/>
      <c r="J68" s="269"/>
      <c r="K68" s="269"/>
      <c r="L68" s="269"/>
      <c r="M68" s="269"/>
      <c r="N68" s="269"/>
      <c r="O68" s="269"/>
      <c r="P68" s="269"/>
      <c r="Q68" s="269"/>
      <c r="R68" s="440">
        <f>IF('III Plan Rates'!$AP70&gt;0,SUMPRODUCT(I68:Q68,'III Plan Rates'!$AG70:$AO70)/'III Plan Rates'!$AP70,0)</f>
        <v>0</v>
      </c>
      <c r="S68" s="444"/>
      <c r="T68" s="440" t="e">
        <f>'III Plan Rates'!$AA70*'V Consumer Factors'!$N$12*'II Rate Development &amp; Change'!$J$35</f>
        <v>#DIV/0!</v>
      </c>
      <c r="U68" s="440" t="e">
        <f>'III Plan Rates'!$AA70*'V Consumer Factors'!$N$13*'II Rate Development &amp; Change'!$J$35</f>
        <v>#DIV/0!</v>
      </c>
      <c r="V68" s="440" t="e">
        <f>'III Plan Rates'!$AA70*'V Consumer Factors'!$N$14*'II Rate Development &amp; Change'!$J$35</f>
        <v>#DIV/0!</v>
      </c>
      <c r="W68" s="440" t="e">
        <f>'III Plan Rates'!$AA70*'V Consumer Factors'!$N$15*'II Rate Development &amp; Change'!$J$35</f>
        <v>#DIV/0!</v>
      </c>
      <c r="X68" s="440" t="e">
        <f>'III Plan Rates'!$AA70*'V Consumer Factors'!$N$16*'II Rate Development &amp; Change'!$J$35</f>
        <v>#DIV/0!</v>
      </c>
      <c r="Y68" s="440" t="e">
        <f>'III Plan Rates'!$AA70*'V Consumer Factors'!$N$17*'II Rate Development &amp; Change'!$J$35</f>
        <v>#DIV/0!</v>
      </c>
      <c r="Z68" s="440" t="e">
        <f>'III Plan Rates'!$AA70*'V Consumer Factors'!$N$18*'II Rate Development &amp; Change'!$J$35</f>
        <v>#DIV/0!</v>
      </c>
      <c r="AA68" s="440" t="e">
        <f>'III Plan Rates'!$AA70*'V Consumer Factors'!$N$19*'II Rate Development &amp; Change'!$J$35</f>
        <v>#DIV/0!</v>
      </c>
      <c r="AB68" s="440" t="e">
        <f>'III Plan Rates'!$AA70*'V Consumer Factors'!$N$20*'II Rate Development &amp; Change'!$J$35</f>
        <v>#DIV/0!</v>
      </c>
      <c r="AC68" s="440">
        <f>IF('III Plan Rates'!$AP70&gt;0,SUMPRODUCT(T68:AB68,'III Plan Rates'!$AG70:$AO70)/'III Plan Rates'!$AP70,0)</f>
        <v>0</v>
      </c>
      <c r="AD68" s="441"/>
      <c r="AE68" s="442">
        <f t="shared" si="2"/>
        <v>0</v>
      </c>
      <c r="AF68" s="442">
        <f t="shared" si="3"/>
        <v>0</v>
      </c>
      <c r="AG68" s="442">
        <f t="shared" si="4"/>
        <v>0</v>
      </c>
      <c r="AH68" s="442">
        <f t="shared" si="5"/>
        <v>0</v>
      </c>
      <c r="AI68" s="442">
        <f t="shared" si="6"/>
        <v>0</v>
      </c>
      <c r="AJ68" s="442">
        <f t="shared" si="7"/>
        <v>0</v>
      </c>
      <c r="AK68" s="442">
        <f t="shared" si="8"/>
        <v>0</v>
      </c>
      <c r="AL68" s="442">
        <f t="shared" si="9"/>
        <v>0</v>
      </c>
      <c r="AM68" s="442">
        <f t="shared" si="10"/>
        <v>0</v>
      </c>
      <c r="AN68" s="442">
        <f t="shared" si="12"/>
        <v>0</v>
      </c>
      <c r="AO68" s="441"/>
      <c r="AP68" s="440" t="e">
        <f>'III Plan Rates'!$AA70*'V Consumer Factors'!$N$12*'II Rate Development &amp; Change'!$K$35</f>
        <v>#DIV/0!</v>
      </c>
      <c r="AQ68" s="440" t="e">
        <f>'III Plan Rates'!$AA70*'V Consumer Factors'!$N$13*'II Rate Development &amp; Change'!$K$35</f>
        <v>#DIV/0!</v>
      </c>
      <c r="AR68" s="440" t="e">
        <f>'III Plan Rates'!$AA70*'V Consumer Factors'!$N$14*'II Rate Development &amp; Change'!$K$35</f>
        <v>#DIV/0!</v>
      </c>
      <c r="AS68" s="440" t="e">
        <f>'III Plan Rates'!$AA70*'V Consumer Factors'!$N$15*'II Rate Development &amp; Change'!$K$35</f>
        <v>#DIV/0!</v>
      </c>
      <c r="AT68" s="440" t="e">
        <f>'III Plan Rates'!$AA70*'V Consumer Factors'!$N$16*'II Rate Development &amp; Change'!$K$35</f>
        <v>#DIV/0!</v>
      </c>
      <c r="AU68" s="440" t="e">
        <f>'III Plan Rates'!$AA70*'V Consumer Factors'!$N$17*'II Rate Development &amp; Change'!$K$35</f>
        <v>#DIV/0!</v>
      </c>
      <c r="AV68" s="440" t="e">
        <f>'III Plan Rates'!$AA70*'V Consumer Factors'!$N$18*'II Rate Development &amp; Change'!$K$35</f>
        <v>#DIV/0!</v>
      </c>
      <c r="AW68" s="440" t="e">
        <f>'III Plan Rates'!$AA70*'V Consumer Factors'!$N$19*'II Rate Development &amp; Change'!$K$35</f>
        <v>#DIV/0!</v>
      </c>
      <c r="AX68" s="440" t="e">
        <f>'III Plan Rates'!$AA70*'V Consumer Factors'!$N$20*'II Rate Development &amp; Change'!$K$35</f>
        <v>#DIV/0!</v>
      </c>
      <c r="AY68" s="440">
        <f>IF('III Plan Rates'!$AP70&gt;0,SUMPRODUCT(AP68:AX68,'III Plan Rates'!$AG70:$AO70)/'III Plan Rates'!$AP70,0)</f>
        <v>0</v>
      </c>
      <c r="AZ68" s="445"/>
      <c r="BA68" s="440" t="e">
        <f>'III Plan Rates'!$AA70*'V Consumer Factors'!$N$12*'II Rate Development &amp; Change'!$L$35</f>
        <v>#DIV/0!</v>
      </c>
      <c r="BB68" s="440" t="e">
        <f>'III Plan Rates'!$AA70*'V Consumer Factors'!$N$13*'II Rate Development &amp; Change'!$L$35</f>
        <v>#DIV/0!</v>
      </c>
      <c r="BC68" s="440" t="e">
        <f>'III Plan Rates'!$AA70*'V Consumer Factors'!$N$14*'II Rate Development &amp; Change'!$L$35</f>
        <v>#DIV/0!</v>
      </c>
      <c r="BD68" s="440" t="e">
        <f>'III Plan Rates'!$AA70*'V Consumer Factors'!$N$15*'II Rate Development &amp; Change'!$L$35</f>
        <v>#DIV/0!</v>
      </c>
      <c r="BE68" s="440" t="e">
        <f>'III Plan Rates'!$AA70*'V Consumer Factors'!$N$16*'II Rate Development &amp; Change'!$L$35</f>
        <v>#DIV/0!</v>
      </c>
      <c r="BF68" s="440" t="e">
        <f>'III Plan Rates'!$AA70*'V Consumer Factors'!$N$17*'II Rate Development &amp; Change'!$L$35</f>
        <v>#DIV/0!</v>
      </c>
      <c r="BG68" s="440" t="e">
        <f>'III Plan Rates'!$AA70*'V Consumer Factors'!$N$18*'II Rate Development &amp; Change'!$L$35</f>
        <v>#DIV/0!</v>
      </c>
      <c r="BH68" s="440" t="e">
        <f>'III Plan Rates'!$AA70*'V Consumer Factors'!$N$19*'II Rate Development &amp; Change'!$L$35</f>
        <v>#DIV/0!</v>
      </c>
      <c r="BI68" s="440" t="e">
        <f>'III Plan Rates'!$AA70*'V Consumer Factors'!$N$20*'II Rate Development &amp; Change'!$L$35</f>
        <v>#DIV/0!</v>
      </c>
      <c r="BJ68" s="440">
        <f>IF('III Plan Rates'!$AP70&gt;0,SUMPRODUCT(BA68:BI68,'III Plan Rates'!$AG70:$AO70)/'III Plan Rates'!$AP70,0)</f>
        <v>0</v>
      </c>
      <c r="BK68" s="445"/>
      <c r="BL68" s="440" t="e">
        <f>'III Plan Rates'!$AA70*'V Consumer Factors'!$N$12*'II Rate Development &amp; Change'!$M$35</f>
        <v>#DIV/0!</v>
      </c>
      <c r="BM68" s="440" t="e">
        <f>'III Plan Rates'!$AA70*'V Consumer Factors'!$N$13*'II Rate Development &amp; Change'!$M$35</f>
        <v>#DIV/0!</v>
      </c>
      <c r="BN68" s="440" t="e">
        <f>'III Plan Rates'!$AA70*'V Consumer Factors'!$N$14*'II Rate Development &amp; Change'!$M$35</f>
        <v>#DIV/0!</v>
      </c>
      <c r="BO68" s="440" t="e">
        <f>'III Plan Rates'!$AA70*'V Consumer Factors'!$N$15*'II Rate Development &amp; Change'!$M$35</f>
        <v>#DIV/0!</v>
      </c>
      <c r="BP68" s="440" t="e">
        <f>'III Plan Rates'!$AA70*'V Consumer Factors'!$N$16*'II Rate Development &amp; Change'!$M$35</f>
        <v>#DIV/0!</v>
      </c>
      <c r="BQ68" s="440" t="e">
        <f>'III Plan Rates'!$AA70*'V Consumer Factors'!$N$17*'II Rate Development &amp; Change'!$M$35</f>
        <v>#DIV/0!</v>
      </c>
      <c r="BR68" s="440" t="e">
        <f>'III Plan Rates'!$AA70*'V Consumer Factors'!$N$18*'II Rate Development &amp; Change'!$M$35</f>
        <v>#DIV/0!</v>
      </c>
      <c r="BS68" s="440" t="e">
        <f>'III Plan Rates'!$AA70*'V Consumer Factors'!$N$19*'II Rate Development &amp; Change'!$M$35</f>
        <v>#DIV/0!</v>
      </c>
      <c r="BT68" s="440" t="e">
        <f>'III Plan Rates'!$AA70*'V Consumer Factors'!$N$20*'II Rate Development &amp; Change'!$M$35</f>
        <v>#DIV/0!</v>
      </c>
      <c r="BU68" s="440">
        <f>IF('III Plan Rates'!$AP70&gt;0,SUMPRODUCT(BL68:BT68,'III Plan Rates'!$AG70:$AO70)/'III Plan Rates'!$AP70,0)</f>
        <v>0</v>
      </c>
    </row>
    <row r="69" spans="1:73" x14ac:dyDescent="0.25">
      <c r="A69" s="8" t="s">
        <v>134</v>
      </c>
      <c r="B69" s="437">
        <f>'III Plan Rates'!B71</f>
        <v>0</v>
      </c>
      <c r="C69" s="435">
        <f>'III Plan Rates'!D71</f>
        <v>0</v>
      </c>
      <c r="D69" s="436">
        <f>'III Plan Rates'!E71</f>
        <v>0</v>
      </c>
      <c r="E69" s="437">
        <f>'III Plan Rates'!F71</f>
        <v>0</v>
      </c>
      <c r="F69" s="438">
        <f>'III Plan Rates'!G71</f>
        <v>0</v>
      </c>
      <c r="G69" s="438">
        <f>'III Plan Rates'!J71</f>
        <v>0</v>
      </c>
      <c r="H69" s="258"/>
      <c r="I69" s="269"/>
      <c r="J69" s="269"/>
      <c r="K69" s="269"/>
      <c r="L69" s="269"/>
      <c r="M69" s="269"/>
      <c r="N69" s="269"/>
      <c r="O69" s="269"/>
      <c r="P69" s="269"/>
      <c r="Q69" s="269"/>
      <c r="R69" s="440">
        <f>IF('III Plan Rates'!$AP71&gt;0,SUMPRODUCT(I69:Q69,'III Plan Rates'!$AG71:$AO71)/'III Plan Rates'!$AP71,0)</f>
        <v>0</v>
      </c>
      <c r="S69" s="444"/>
      <c r="T69" s="440" t="e">
        <f>'III Plan Rates'!$AA71*'V Consumer Factors'!$N$12*'II Rate Development &amp; Change'!$J$35</f>
        <v>#DIV/0!</v>
      </c>
      <c r="U69" s="440" t="e">
        <f>'III Plan Rates'!$AA71*'V Consumer Factors'!$N$13*'II Rate Development &amp; Change'!$J$35</f>
        <v>#DIV/0!</v>
      </c>
      <c r="V69" s="440" t="e">
        <f>'III Plan Rates'!$AA71*'V Consumer Factors'!$N$14*'II Rate Development &amp; Change'!$J$35</f>
        <v>#DIV/0!</v>
      </c>
      <c r="W69" s="440" t="e">
        <f>'III Plan Rates'!$AA71*'V Consumer Factors'!$N$15*'II Rate Development &amp; Change'!$J$35</f>
        <v>#DIV/0!</v>
      </c>
      <c r="X69" s="440" t="e">
        <f>'III Plan Rates'!$AA71*'V Consumer Factors'!$N$16*'II Rate Development &amp; Change'!$J$35</f>
        <v>#DIV/0!</v>
      </c>
      <c r="Y69" s="440" t="e">
        <f>'III Plan Rates'!$AA71*'V Consumer Factors'!$N$17*'II Rate Development &amp; Change'!$J$35</f>
        <v>#DIV/0!</v>
      </c>
      <c r="Z69" s="440" t="e">
        <f>'III Plan Rates'!$AA71*'V Consumer Factors'!$N$18*'II Rate Development &amp; Change'!$J$35</f>
        <v>#DIV/0!</v>
      </c>
      <c r="AA69" s="440" t="e">
        <f>'III Plan Rates'!$AA71*'V Consumer Factors'!$N$19*'II Rate Development &amp; Change'!$J$35</f>
        <v>#DIV/0!</v>
      </c>
      <c r="AB69" s="440" t="e">
        <f>'III Plan Rates'!$AA71*'V Consumer Factors'!$N$20*'II Rate Development &amp; Change'!$J$35</f>
        <v>#DIV/0!</v>
      </c>
      <c r="AC69" s="440">
        <f>IF('III Plan Rates'!$AP71&gt;0,SUMPRODUCT(T69:AB69,'III Plan Rates'!$AG71:$AO71)/'III Plan Rates'!$AP71,0)</f>
        <v>0</v>
      </c>
      <c r="AD69" s="441"/>
      <c r="AE69" s="442">
        <f t="shared" si="2"/>
        <v>0</v>
      </c>
      <c r="AF69" s="442">
        <f t="shared" si="3"/>
        <v>0</v>
      </c>
      <c r="AG69" s="442">
        <f t="shared" si="4"/>
        <v>0</v>
      </c>
      <c r="AH69" s="442">
        <f t="shared" si="5"/>
        <v>0</v>
      </c>
      <c r="AI69" s="442">
        <f t="shared" si="6"/>
        <v>0</v>
      </c>
      <c r="AJ69" s="442">
        <f t="shared" si="7"/>
        <v>0</v>
      </c>
      <c r="AK69" s="442">
        <f t="shared" si="8"/>
        <v>0</v>
      </c>
      <c r="AL69" s="442">
        <f t="shared" si="9"/>
        <v>0</v>
      </c>
      <c r="AM69" s="442">
        <f t="shared" si="10"/>
        <v>0</v>
      </c>
      <c r="AN69" s="442">
        <f t="shared" si="12"/>
        <v>0</v>
      </c>
      <c r="AO69" s="441"/>
      <c r="AP69" s="440" t="e">
        <f>'III Plan Rates'!$AA71*'V Consumer Factors'!$N$12*'II Rate Development &amp; Change'!$K$35</f>
        <v>#DIV/0!</v>
      </c>
      <c r="AQ69" s="440" t="e">
        <f>'III Plan Rates'!$AA71*'V Consumer Factors'!$N$13*'II Rate Development &amp; Change'!$K$35</f>
        <v>#DIV/0!</v>
      </c>
      <c r="AR69" s="440" t="e">
        <f>'III Plan Rates'!$AA71*'V Consumer Factors'!$N$14*'II Rate Development &amp; Change'!$K$35</f>
        <v>#DIV/0!</v>
      </c>
      <c r="AS69" s="440" t="e">
        <f>'III Plan Rates'!$AA71*'V Consumer Factors'!$N$15*'II Rate Development &amp; Change'!$K$35</f>
        <v>#DIV/0!</v>
      </c>
      <c r="AT69" s="440" t="e">
        <f>'III Plan Rates'!$AA71*'V Consumer Factors'!$N$16*'II Rate Development &amp; Change'!$K$35</f>
        <v>#DIV/0!</v>
      </c>
      <c r="AU69" s="440" t="e">
        <f>'III Plan Rates'!$AA71*'V Consumer Factors'!$N$17*'II Rate Development &amp; Change'!$K$35</f>
        <v>#DIV/0!</v>
      </c>
      <c r="AV69" s="440" t="e">
        <f>'III Plan Rates'!$AA71*'V Consumer Factors'!$N$18*'II Rate Development &amp; Change'!$K$35</f>
        <v>#DIV/0!</v>
      </c>
      <c r="AW69" s="440" t="e">
        <f>'III Plan Rates'!$AA71*'V Consumer Factors'!$N$19*'II Rate Development &amp; Change'!$K$35</f>
        <v>#DIV/0!</v>
      </c>
      <c r="AX69" s="440" t="e">
        <f>'III Plan Rates'!$AA71*'V Consumer Factors'!$N$20*'II Rate Development &amp; Change'!$K$35</f>
        <v>#DIV/0!</v>
      </c>
      <c r="AY69" s="440">
        <f>IF('III Plan Rates'!$AP71&gt;0,SUMPRODUCT(AP69:AX69,'III Plan Rates'!$AG71:$AO71)/'III Plan Rates'!$AP71,0)</f>
        <v>0</v>
      </c>
      <c r="AZ69" s="445"/>
      <c r="BA69" s="440" t="e">
        <f>'III Plan Rates'!$AA71*'V Consumer Factors'!$N$12*'II Rate Development &amp; Change'!$L$35</f>
        <v>#DIV/0!</v>
      </c>
      <c r="BB69" s="440" t="e">
        <f>'III Plan Rates'!$AA71*'V Consumer Factors'!$N$13*'II Rate Development &amp; Change'!$L$35</f>
        <v>#DIV/0!</v>
      </c>
      <c r="BC69" s="440" t="e">
        <f>'III Plan Rates'!$AA71*'V Consumer Factors'!$N$14*'II Rate Development &amp; Change'!$L$35</f>
        <v>#DIV/0!</v>
      </c>
      <c r="BD69" s="440" t="e">
        <f>'III Plan Rates'!$AA71*'V Consumer Factors'!$N$15*'II Rate Development &amp; Change'!$L$35</f>
        <v>#DIV/0!</v>
      </c>
      <c r="BE69" s="440" t="e">
        <f>'III Plan Rates'!$AA71*'V Consumer Factors'!$N$16*'II Rate Development &amp; Change'!$L$35</f>
        <v>#DIV/0!</v>
      </c>
      <c r="BF69" s="440" t="e">
        <f>'III Plan Rates'!$AA71*'V Consumer Factors'!$N$17*'II Rate Development &amp; Change'!$L$35</f>
        <v>#DIV/0!</v>
      </c>
      <c r="BG69" s="440" t="e">
        <f>'III Plan Rates'!$AA71*'V Consumer Factors'!$N$18*'II Rate Development &amp; Change'!$L$35</f>
        <v>#DIV/0!</v>
      </c>
      <c r="BH69" s="440" t="e">
        <f>'III Plan Rates'!$AA71*'V Consumer Factors'!$N$19*'II Rate Development &amp; Change'!$L$35</f>
        <v>#DIV/0!</v>
      </c>
      <c r="BI69" s="440" t="e">
        <f>'III Plan Rates'!$AA71*'V Consumer Factors'!$N$20*'II Rate Development &amp; Change'!$L$35</f>
        <v>#DIV/0!</v>
      </c>
      <c r="BJ69" s="440">
        <f>IF('III Plan Rates'!$AP71&gt;0,SUMPRODUCT(BA69:BI69,'III Plan Rates'!$AG71:$AO71)/'III Plan Rates'!$AP71,0)</f>
        <v>0</v>
      </c>
      <c r="BK69" s="445"/>
      <c r="BL69" s="440" t="e">
        <f>'III Plan Rates'!$AA71*'V Consumer Factors'!$N$12*'II Rate Development &amp; Change'!$M$35</f>
        <v>#DIV/0!</v>
      </c>
      <c r="BM69" s="440" t="e">
        <f>'III Plan Rates'!$AA71*'V Consumer Factors'!$N$13*'II Rate Development &amp; Change'!$M$35</f>
        <v>#DIV/0!</v>
      </c>
      <c r="BN69" s="440" t="e">
        <f>'III Plan Rates'!$AA71*'V Consumer Factors'!$N$14*'II Rate Development &amp; Change'!$M$35</f>
        <v>#DIV/0!</v>
      </c>
      <c r="BO69" s="440" t="e">
        <f>'III Plan Rates'!$AA71*'V Consumer Factors'!$N$15*'II Rate Development &amp; Change'!$M$35</f>
        <v>#DIV/0!</v>
      </c>
      <c r="BP69" s="440" t="e">
        <f>'III Plan Rates'!$AA71*'V Consumer Factors'!$N$16*'II Rate Development &amp; Change'!$M$35</f>
        <v>#DIV/0!</v>
      </c>
      <c r="BQ69" s="440" t="e">
        <f>'III Plan Rates'!$AA71*'V Consumer Factors'!$N$17*'II Rate Development &amp; Change'!$M$35</f>
        <v>#DIV/0!</v>
      </c>
      <c r="BR69" s="440" t="e">
        <f>'III Plan Rates'!$AA71*'V Consumer Factors'!$N$18*'II Rate Development &amp; Change'!$M$35</f>
        <v>#DIV/0!</v>
      </c>
      <c r="BS69" s="440" t="e">
        <f>'III Plan Rates'!$AA71*'V Consumer Factors'!$N$19*'II Rate Development &amp; Change'!$M$35</f>
        <v>#DIV/0!</v>
      </c>
      <c r="BT69" s="440" t="e">
        <f>'III Plan Rates'!$AA71*'V Consumer Factors'!$N$20*'II Rate Development &amp; Change'!$M$35</f>
        <v>#DIV/0!</v>
      </c>
      <c r="BU69" s="440">
        <f>IF('III Plan Rates'!$AP71&gt;0,SUMPRODUCT(BL69:BT69,'III Plan Rates'!$AG71:$AO71)/'III Plan Rates'!$AP71,0)</f>
        <v>0</v>
      </c>
    </row>
    <row r="70" spans="1:73" x14ac:dyDescent="0.25">
      <c r="A70" s="8" t="s">
        <v>135</v>
      </c>
      <c r="B70" s="437">
        <f>'III Plan Rates'!B72</f>
        <v>0</v>
      </c>
      <c r="C70" s="435">
        <f>'III Plan Rates'!D72</f>
        <v>0</v>
      </c>
      <c r="D70" s="436">
        <f>'III Plan Rates'!E72</f>
        <v>0</v>
      </c>
      <c r="E70" s="437">
        <f>'III Plan Rates'!F72</f>
        <v>0</v>
      </c>
      <c r="F70" s="438">
        <f>'III Plan Rates'!G72</f>
        <v>0</v>
      </c>
      <c r="G70" s="438">
        <f>'III Plan Rates'!J72</f>
        <v>0</v>
      </c>
      <c r="H70" s="258"/>
      <c r="I70" s="269"/>
      <c r="J70" s="269"/>
      <c r="K70" s="269"/>
      <c r="L70" s="269"/>
      <c r="M70" s="269"/>
      <c r="N70" s="269"/>
      <c r="O70" s="269"/>
      <c r="P70" s="269"/>
      <c r="Q70" s="269"/>
      <c r="R70" s="440">
        <f>IF('III Plan Rates'!$AP72&gt;0,SUMPRODUCT(I70:Q70,'III Plan Rates'!$AG72:$AO72)/'III Plan Rates'!$AP72,0)</f>
        <v>0</v>
      </c>
      <c r="S70" s="444"/>
      <c r="T70" s="440" t="e">
        <f>'III Plan Rates'!$AA72*'V Consumer Factors'!$N$12*'II Rate Development &amp; Change'!$J$35</f>
        <v>#DIV/0!</v>
      </c>
      <c r="U70" s="440" t="e">
        <f>'III Plan Rates'!$AA72*'V Consumer Factors'!$N$13*'II Rate Development &amp; Change'!$J$35</f>
        <v>#DIV/0!</v>
      </c>
      <c r="V70" s="440" t="e">
        <f>'III Plan Rates'!$AA72*'V Consumer Factors'!$N$14*'II Rate Development &amp; Change'!$J$35</f>
        <v>#DIV/0!</v>
      </c>
      <c r="W70" s="440" t="e">
        <f>'III Plan Rates'!$AA72*'V Consumer Factors'!$N$15*'II Rate Development &amp; Change'!$J$35</f>
        <v>#DIV/0!</v>
      </c>
      <c r="X70" s="440" t="e">
        <f>'III Plan Rates'!$AA72*'V Consumer Factors'!$N$16*'II Rate Development &amp; Change'!$J$35</f>
        <v>#DIV/0!</v>
      </c>
      <c r="Y70" s="440" t="e">
        <f>'III Plan Rates'!$AA72*'V Consumer Factors'!$N$17*'II Rate Development &amp; Change'!$J$35</f>
        <v>#DIV/0!</v>
      </c>
      <c r="Z70" s="440" t="e">
        <f>'III Plan Rates'!$AA72*'V Consumer Factors'!$N$18*'II Rate Development &amp; Change'!$J$35</f>
        <v>#DIV/0!</v>
      </c>
      <c r="AA70" s="440" t="e">
        <f>'III Plan Rates'!$AA72*'V Consumer Factors'!$N$19*'II Rate Development &amp; Change'!$J$35</f>
        <v>#DIV/0!</v>
      </c>
      <c r="AB70" s="440" t="e">
        <f>'III Plan Rates'!$AA72*'V Consumer Factors'!$N$20*'II Rate Development &amp; Change'!$J$35</f>
        <v>#DIV/0!</v>
      </c>
      <c r="AC70" s="440">
        <f>IF('III Plan Rates'!$AP72&gt;0,SUMPRODUCT(T70:AB70,'III Plan Rates'!$AG72:$AO72)/'III Plan Rates'!$AP72,0)</f>
        <v>0</v>
      </c>
      <c r="AD70" s="441"/>
      <c r="AE70" s="442">
        <f t="shared" si="2"/>
        <v>0</v>
      </c>
      <c r="AF70" s="442">
        <f t="shared" si="3"/>
        <v>0</v>
      </c>
      <c r="AG70" s="442">
        <f t="shared" si="4"/>
        <v>0</v>
      </c>
      <c r="AH70" s="442">
        <f t="shared" si="5"/>
        <v>0</v>
      </c>
      <c r="AI70" s="442">
        <f t="shared" si="6"/>
        <v>0</v>
      </c>
      <c r="AJ70" s="442">
        <f t="shared" si="7"/>
        <v>0</v>
      </c>
      <c r="AK70" s="442">
        <f t="shared" si="8"/>
        <v>0</v>
      </c>
      <c r="AL70" s="442">
        <f t="shared" si="9"/>
        <v>0</v>
      </c>
      <c r="AM70" s="442">
        <f t="shared" si="10"/>
        <v>0</v>
      </c>
      <c r="AN70" s="442">
        <f t="shared" si="12"/>
        <v>0</v>
      </c>
      <c r="AO70" s="441"/>
      <c r="AP70" s="440" t="e">
        <f>'III Plan Rates'!$AA72*'V Consumer Factors'!$N$12*'II Rate Development &amp; Change'!$K$35</f>
        <v>#DIV/0!</v>
      </c>
      <c r="AQ70" s="440" t="e">
        <f>'III Plan Rates'!$AA72*'V Consumer Factors'!$N$13*'II Rate Development &amp; Change'!$K$35</f>
        <v>#DIV/0!</v>
      </c>
      <c r="AR70" s="440" t="e">
        <f>'III Plan Rates'!$AA72*'V Consumer Factors'!$N$14*'II Rate Development &amp; Change'!$K$35</f>
        <v>#DIV/0!</v>
      </c>
      <c r="AS70" s="440" t="e">
        <f>'III Plan Rates'!$AA72*'V Consumer Factors'!$N$15*'II Rate Development &amp; Change'!$K$35</f>
        <v>#DIV/0!</v>
      </c>
      <c r="AT70" s="440" t="e">
        <f>'III Plan Rates'!$AA72*'V Consumer Factors'!$N$16*'II Rate Development &amp; Change'!$K$35</f>
        <v>#DIV/0!</v>
      </c>
      <c r="AU70" s="440" t="e">
        <f>'III Plan Rates'!$AA72*'V Consumer Factors'!$N$17*'II Rate Development &amp; Change'!$K$35</f>
        <v>#DIV/0!</v>
      </c>
      <c r="AV70" s="440" t="e">
        <f>'III Plan Rates'!$AA72*'V Consumer Factors'!$N$18*'II Rate Development &amp; Change'!$K$35</f>
        <v>#DIV/0!</v>
      </c>
      <c r="AW70" s="440" t="e">
        <f>'III Plan Rates'!$AA72*'V Consumer Factors'!$N$19*'II Rate Development &amp; Change'!$K$35</f>
        <v>#DIV/0!</v>
      </c>
      <c r="AX70" s="440" t="e">
        <f>'III Plan Rates'!$AA72*'V Consumer Factors'!$N$20*'II Rate Development &amp; Change'!$K$35</f>
        <v>#DIV/0!</v>
      </c>
      <c r="AY70" s="440">
        <f>IF('III Plan Rates'!$AP72&gt;0,SUMPRODUCT(AP70:AX70,'III Plan Rates'!$AG72:$AO72)/'III Plan Rates'!$AP72,0)</f>
        <v>0</v>
      </c>
      <c r="AZ70" s="445"/>
      <c r="BA70" s="440" t="e">
        <f>'III Plan Rates'!$AA72*'V Consumer Factors'!$N$12*'II Rate Development &amp; Change'!$L$35</f>
        <v>#DIV/0!</v>
      </c>
      <c r="BB70" s="440" t="e">
        <f>'III Plan Rates'!$AA72*'V Consumer Factors'!$N$13*'II Rate Development &amp; Change'!$L$35</f>
        <v>#DIV/0!</v>
      </c>
      <c r="BC70" s="440" t="e">
        <f>'III Plan Rates'!$AA72*'V Consumer Factors'!$N$14*'II Rate Development &amp; Change'!$L$35</f>
        <v>#DIV/0!</v>
      </c>
      <c r="BD70" s="440" t="e">
        <f>'III Plan Rates'!$AA72*'V Consumer Factors'!$N$15*'II Rate Development &amp; Change'!$L$35</f>
        <v>#DIV/0!</v>
      </c>
      <c r="BE70" s="440" t="e">
        <f>'III Plan Rates'!$AA72*'V Consumer Factors'!$N$16*'II Rate Development &amp; Change'!$L$35</f>
        <v>#DIV/0!</v>
      </c>
      <c r="BF70" s="440" t="e">
        <f>'III Plan Rates'!$AA72*'V Consumer Factors'!$N$17*'II Rate Development &amp; Change'!$L$35</f>
        <v>#DIV/0!</v>
      </c>
      <c r="BG70" s="440" t="e">
        <f>'III Plan Rates'!$AA72*'V Consumer Factors'!$N$18*'II Rate Development &amp; Change'!$L$35</f>
        <v>#DIV/0!</v>
      </c>
      <c r="BH70" s="440" t="e">
        <f>'III Plan Rates'!$AA72*'V Consumer Factors'!$N$19*'II Rate Development &amp; Change'!$L$35</f>
        <v>#DIV/0!</v>
      </c>
      <c r="BI70" s="440" t="e">
        <f>'III Plan Rates'!$AA72*'V Consumer Factors'!$N$20*'II Rate Development &amp; Change'!$L$35</f>
        <v>#DIV/0!</v>
      </c>
      <c r="BJ70" s="440">
        <f>IF('III Plan Rates'!$AP72&gt;0,SUMPRODUCT(BA70:BI70,'III Plan Rates'!$AG72:$AO72)/'III Plan Rates'!$AP72,0)</f>
        <v>0</v>
      </c>
      <c r="BK70" s="445"/>
      <c r="BL70" s="440" t="e">
        <f>'III Plan Rates'!$AA72*'V Consumer Factors'!$N$12*'II Rate Development &amp; Change'!$M$35</f>
        <v>#DIV/0!</v>
      </c>
      <c r="BM70" s="440" t="e">
        <f>'III Plan Rates'!$AA72*'V Consumer Factors'!$N$13*'II Rate Development &amp; Change'!$M$35</f>
        <v>#DIV/0!</v>
      </c>
      <c r="BN70" s="440" t="e">
        <f>'III Plan Rates'!$AA72*'V Consumer Factors'!$N$14*'II Rate Development &amp; Change'!$M$35</f>
        <v>#DIV/0!</v>
      </c>
      <c r="BO70" s="440" t="e">
        <f>'III Plan Rates'!$AA72*'V Consumer Factors'!$N$15*'II Rate Development &amp; Change'!$M$35</f>
        <v>#DIV/0!</v>
      </c>
      <c r="BP70" s="440" t="e">
        <f>'III Plan Rates'!$AA72*'V Consumer Factors'!$N$16*'II Rate Development &amp; Change'!$M$35</f>
        <v>#DIV/0!</v>
      </c>
      <c r="BQ70" s="440" t="e">
        <f>'III Plan Rates'!$AA72*'V Consumer Factors'!$N$17*'II Rate Development &amp; Change'!$M$35</f>
        <v>#DIV/0!</v>
      </c>
      <c r="BR70" s="440" t="e">
        <f>'III Plan Rates'!$AA72*'V Consumer Factors'!$N$18*'II Rate Development &amp; Change'!$M$35</f>
        <v>#DIV/0!</v>
      </c>
      <c r="BS70" s="440" t="e">
        <f>'III Plan Rates'!$AA72*'V Consumer Factors'!$N$19*'II Rate Development &amp; Change'!$M$35</f>
        <v>#DIV/0!</v>
      </c>
      <c r="BT70" s="440" t="e">
        <f>'III Plan Rates'!$AA72*'V Consumer Factors'!$N$20*'II Rate Development &amp; Change'!$M$35</f>
        <v>#DIV/0!</v>
      </c>
      <c r="BU70" s="440">
        <f>IF('III Plan Rates'!$AP72&gt;0,SUMPRODUCT(BL70:BT70,'III Plan Rates'!$AG72:$AO72)/'III Plan Rates'!$AP72,0)</f>
        <v>0</v>
      </c>
    </row>
    <row r="71" spans="1:73" x14ac:dyDescent="0.25">
      <c r="A71" s="8" t="s">
        <v>136</v>
      </c>
      <c r="B71" s="437">
        <f>'III Plan Rates'!B73</f>
        <v>0</v>
      </c>
      <c r="C71" s="435">
        <f>'III Plan Rates'!D73</f>
        <v>0</v>
      </c>
      <c r="D71" s="436">
        <f>'III Plan Rates'!E73</f>
        <v>0</v>
      </c>
      <c r="E71" s="437">
        <f>'III Plan Rates'!F73</f>
        <v>0</v>
      </c>
      <c r="F71" s="438">
        <f>'III Plan Rates'!G73</f>
        <v>0</v>
      </c>
      <c r="G71" s="438">
        <f>'III Plan Rates'!J73</f>
        <v>0</v>
      </c>
      <c r="H71" s="258"/>
      <c r="I71" s="269"/>
      <c r="J71" s="269"/>
      <c r="K71" s="269"/>
      <c r="L71" s="269"/>
      <c r="M71" s="269"/>
      <c r="N71" s="269"/>
      <c r="O71" s="269"/>
      <c r="P71" s="269"/>
      <c r="Q71" s="269"/>
      <c r="R71" s="440">
        <f>IF('III Plan Rates'!$AP73&gt;0,SUMPRODUCT(I71:Q71,'III Plan Rates'!$AG73:$AO73)/'III Plan Rates'!$AP73,0)</f>
        <v>0</v>
      </c>
      <c r="S71" s="444"/>
      <c r="T71" s="440" t="e">
        <f>'III Plan Rates'!$AA73*'V Consumer Factors'!$N$12*'II Rate Development &amp; Change'!$J$35</f>
        <v>#DIV/0!</v>
      </c>
      <c r="U71" s="440" t="e">
        <f>'III Plan Rates'!$AA73*'V Consumer Factors'!$N$13*'II Rate Development &amp; Change'!$J$35</f>
        <v>#DIV/0!</v>
      </c>
      <c r="V71" s="440" t="e">
        <f>'III Plan Rates'!$AA73*'V Consumer Factors'!$N$14*'II Rate Development &amp; Change'!$J$35</f>
        <v>#DIV/0!</v>
      </c>
      <c r="W71" s="440" t="e">
        <f>'III Plan Rates'!$AA73*'V Consumer Factors'!$N$15*'II Rate Development &amp; Change'!$J$35</f>
        <v>#DIV/0!</v>
      </c>
      <c r="X71" s="440" t="e">
        <f>'III Plan Rates'!$AA73*'V Consumer Factors'!$N$16*'II Rate Development &amp; Change'!$J$35</f>
        <v>#DIV/0!</v>
      </c>
      <c r="Y71" s="440" t="e">
        <f>'III Plan Rates'!$AA73*'V Consumer Factors'!$N$17*'II Rate Development &amp; Change'!$J$35</f>
        <v>#DIV/0!</v>
      </c>
      <c r="Z71" s="440" t="e">
        <f>'III Plan Rates'!$AA73*'V Consumer Factors'!$N$18*'II Rate Development &amp; Change'!$J$35</f>
        <v>#DIV/0!</v>
      </c>
      <c r="AA71" s="440" t="e">
        <f>'III Plan Rates'!$AA73*'V Consumer Factors'!$N$19*'II Rate Development &amp; Change'!$J$35</f>
        <v>#DIV/0!</v>
      </c>
      <c r="AB71" s="440" t="e">
        <f>'III Plan Rates'!$AA73*'V Consumer Factors'!$N$20*'II Rate Development &amp; Change'!$J$35</f>
        <v>#DIV/0!</v>
      </c>
      <c r="AC71" s="440">
        <f>IF('III Plan Rates'!$AP73&gt;0,SUMPRODUCT(T71:AB71,'III Plan Rates'!$AG73:$AO73)/'III Plan Rates'!$AP73,0)</f>
        <v>0</v>
      </c>
      <c r="AD71" s="441"/>
      <c r="AE71" s="442">
        <f t="shared" si="2"/>
        <v>0</v>
      </c>
      <c r="AF71" s="442">
        <f t="shared" si="3"/>
        <v>0</v>
      </c>
      <c r="AG71" s="442">
        <f t="shared" si="4"/>
        <v>0</v>
      </c>
      <c r="AH71" s="442">
        <f t="shared" si="5"/>
        <v>0</v>
      </c>
      <c r="AI71" s="442">
        <f t="shared" si="6"/>
        <v>0</v>
      </c>
      <c r="AJ71" s="442">
        <f t="shared" si="7"/>
        <v>0</v>
      </c>
      <c r="AK71" s="442">
        <f t="shared" si="8"/>
        <v>0</v>
      </c>
      <c r="AL71" s="442">
        <f t="shared" si="9"/>
        <v>0</v>
      </c>
      <c r="AM71" s="442">
        <f t="shared" si="10"/>
        <v>0</v>
      </c>
      <c r="AN71" s="442">
        <f t="shared" si="12"/>
        <v>0</v>
      </c>
      <c r="AO71" s="441"/>
      <c r="AP71" s="440" t="e">
        <f>'III Plan Rates'!$AA73*'V Consumer Factors'!$N$12*'II Rate Development &amp; Change'!$K$35</f>
        <v>#DIV/0!</v>
      </c>
      <c r="AQ71" s="440" t="e">
        <f>'III Plan Rates'!$AA73*'V Consumer Factors'!$N$13*'II Rate Development &amp; Change'!$K$35</f>
        <v>#DIV/0!</v>
      </c>
      <c r="AR71" s="440" t="e">
        <f>'III Plan Rates'!$AA73*'V Consumer Factors'!$N$14*'II Rate Development &amp; Change'!$K$35</f>
        <v>#DIV/0!</v>
      </c>
      <c r="AS71" s="440" t="e">
        <f>'III Plan Rates'!$AA73*'V Consumer Factors'!$N$15*'II Rate Development &amp; Change'!$K$35</f>
        <v>#DIV/0!</v>
      </c>
      <c r="AT71" s="440" t="e">
        <f>'III Plan Rates'!$AA73*'V Consumer Factors'!$N$16*'II Rate Development &amp; Change'!$K$35</f>
        <v>#DIV/0!</v>
      </c>
      <c r="AU71" s="440" t="e">
        <f>'III Plan Rates'!$AA73*'V Consumer Factors'!$N$17*'II Rate Development &amp; Change'!$K$35</f>
        <v>#DIV/0!</v>
      </c>
      <c r="AV71" s="440" t="e">
        <f>'III Plan Rates'!$AA73*'V Consumer Factors'!$N$18*'II Rate Development &amp; Change'!$K$35</f>
        <v>#DIV/0!</v>
      </c>
      <c r="AW71" s="440" t="e">
        <f>'III Plan Rates'!$AA73*'V Consumer Factors'!$N$19*'II Rate Development &amp; Change'!$K$35</f>
        <v>#DIV/0!</v>
      </c>
      <c r="AX71" s="440" t="e">
        <f>'III Plan Rates'!$AA73*'V Consumer Factors'!$N$20*'II Rate Development &amp; Change'!$K$35</f>
        <v>#DIV/0!</v>
      </c>
      <c r="AY71" s="440">
        <f>IF('III Plan Rates'!$AP73&gt;0,SUMPRODUCT(AP71:AX71,'III Plan Rates'!$AG73:$AO73)/'III Plan Rates'!$AP73,0)</f>
        <v>0</v>
      </c>
      <c r="AZ71" s="445"/>
      <c r="BA71" s="440" t="e">
        <f>'III Plan Rates'!$AA73*'V Consumer Factors'!$N$12*'II Rate Development &amp; Change'!$L$35</f>
        <v>#DIV/0!</v>
      </c>
      <c r="BB71" s="440" t="e">
        <f>'III Plan Rates'!$AA73*'V Consumer Factors'!$N$13*'II Rate Development &amp; Change'!$L$35</f>
        <v>#DIV/0!</v>
      </c>
      <c r="BC71" s="440" t="e">
        <f>'III Plan Rates'!$AA73*'V Consumer Factors'!$N$14*'II Rate Development &amp; Change'!$L$35</f>
        <v>#DIV/0!</v>
      </c>
      <c r="BD71" s="440" t="e">
        <f>'III Plan Rates'!$AA73*'V Consumer Factors'!$N$15*'II Rate Development &amp; Change'!$L$35</f>
        <v>#DIV/0!</v>
      </c>
      <c r="BE71" s="440" t="e">
        <f>'III Plan Rates'!$AA73*'V Consumer Factors'!$N$16*'II Rate Development &amp; Change'!$L$35</f>
        <v>#DIV/0!</v>
      </c>
      <c r="BF71" s="440" t="e">
        <f>'III Plan Rates'!$AA73*'V Consumer Factors'!$N$17*'II Rate Development &amp; Change'!$L$35</f>
        <v>#DIV/0!</v>
      </c>
      <c r="BG71" s="440" t="e">
        <f>'III Plan Rates'!$AA73*'V Consumer Factors'!$N$18*'II Rate Development &amp; Change'!$L$35</f>
        <v>#DIV/0!</v>
      </c>
      <c r="BH71" s="440" t="e">
        <f>'III Plan Rates'!$AA73*'V Consumer Factors'!$N$19*'II Rate Development &amp; Change'!$L$35</f>
        <v>#DIV/0!</v>
      </c>
      <c r="BI71" s="440" t="e">
        <f>'III Plan Rates'!$AA73*'V Consumer Factors'!$N$20*'II Rate Development &amp; Change'!$L$35</f>
        <v>#DIV/0!</v>
      </c>
      <c r="BJ71" s="440">
        <f>IF('III Plan Rates'!$AP73&gt;0,SUMPRODUCT(BA71:BI71,'III Plan Rates'!$AG73:$AO73)/'III Plan Rates'!$AP73,0)</f>
        <v>0</v>
      </c>
      <c r="BK71" s="445"/>
      <c r="BL71" s="440" t="e">
        <f>'III Plan Rates'!$AA73*'V Consumer Factors'!$N$12*'II Rate Development &amp; Change'!$M$35</f>
        <v>#DIV/0!</v>
      </c>
      <c r="BM71" s="440" t="e">
        <f>'III Plan Rates'!$AA73*'V Consumer Factors'!$N$13*'II Rate Development &amp; Change'!$M$35</f>
        <v>#DIV/0!</v>
      </c>
      <c r="BN71" s="440" t="e">
        <f>'III Plan Rates'!$AA73*'V Consumer Factors'!$N$14*'II Rate Development &amp; Change'!$M$35</f>
        <v>#DIV/0!</v>
      </c>
      <c r="BO71" s="440" t="e">
        <f>'III Plan Rates'!$AA73*'V Consumer Factors'!$N$15*'II Rate Development &amp; Change'!$M$35</f>
        <v>#DIV/0!</v>
      </c>
      <c r="BP71" s="440" t="e">
        <f>'III Plan Rates'!$AA73*'V Consumer Factors'!$N$16*'II Rate Development &amp; Change'!$M$35</f>
        <v>#DIV/0!</v>
      </c>
      <c r="BQ71" s="440" t="e">
        <f>'III Plan Rates'!$AA73*'V Consumer Factors'!$N$17*'II Rate Development &amp; Change'!$M$35</f>
        <v>#DIV/0!</v>
      </c>
      <c r="BR71" s="440" t="e">
        <f>'III Plan Rates'!$AA73*'V Consumer Factors'!$N$18*'II Rate Development &amp; Change'!$M$35</f>
        <v>#DIV/0!</v>
      </c>
      <c r="BS71" s="440" t="e">
        <f>'III Plan Rates'!$AA73*'V Consumer Factors'!$N$19*'II Rate Development &amp; Change'!$M$35</f>
        <v>#DIV/0!</v>
      </c>
      <c r="BT71" s="440" t="e">
        <f>'III Plan Rates'!$AA73*'V Consumer Factors'!$N$20*'II Rate Development &amp; Change'!$M$35</f>
        <v>#DIV/0!</v>
      </c>
      <c r="BU71" s="440">
        <f>IF('III Plan Rates'!$AP73&gt;0,SUMPRODUCT(BL71:BT71,'III Plan Rates'!$AG73:$AO73)/'III Plan Rates'!$AP73,0)</f>
        <v>0</v>
      </c>
    </row>
    <row r="72" spans="1:73" x14ac:dyDescent="0.25">
      <c r="A72" s="8" t="s">
        <v>137</v>
      </c>
      <c r="B72" s="437">
        <f>'III Plan Rates'!B74</f>
        <v>0</v>
      </c>
      <c r="C72" s="435">
        <f>'III Plan Rates'!D74</f>
        <v>0</v>
      </c>
      <c r="D72" s="436">
        <f>'III Plan Rates'!E74</f>
        <v>0</v>
      </c>
      <c r="E72" s="437">
        <f>'III Plan Rates'!F74</f>
        <v>0</v>
      </c>
      <c r="F72" s="438">
        <f>'III Plan Rates'!G74</f>
        <v>0</v>
      </c>
      <c r="G72" s="438">
        <f>'III Plan Rates'!J74</f>
        <v>0</v>
      </c>
      <c r="H72" s="258"/>
      <c r="I72" s="269"/>
      <c r="J72" s="269"/>
      <c r="K72" s="269"/>
      <c r="L72" s="269"/>
      <c r="M72" s="269"/>
      <c r="N72" s="269"/>
      <c r="O72" s="269"/>
      <c r="P72" s="269"/>
      <c r="Q72" s="269"/>
      <c r="R72" s="440">
        <f>IF('III Plan Rates'!$AP74&gt;0,SUMPRODUCT(I72:Q72,'III Plan Rates'!$AG74:$AO74)/'III Plan Rates'!$AP74,0)</f>
        <v>0</v>
      </c>
      <c r="S72" s="444"/>
      <c r="T72" s="440" t="e">
        <f>'III Plan Rates'!$AA74*'V Consumer Factors'!$N$12*'II Rate Development &amp; Change'!$J$35</f>
        <v>#DIV/0!</v>
      </c>
      <c r="U72" s="440" t="e">
        <f>'III Plan Rates'!$AA74*'V Consumer Factors'!$N$13*'II Rate Development &amp; Change'!$J$35</f>
        <v>#DIV/0!</v>
      </c>
      <c r="V72" s="440" t="e">
        <f>'III Plan Rates'!$AA74*'V Consumer Factors'!$N$14*'II Rate Development &amp; Change'!$J$35</f>
        <v>#DIV/0!</v>
      </c>
      <c r="W72" s="440" t="e">
        <f>'III Plan Rates'!$AA74*'V Consumer Factors'!$N$15*'II Rate Development &amp; Change'!$J$35</f>
        <v>#DIV/0!</v>
      </c>
      <c r="X72" s="440" t="e">
        <f>'III Plan Rates'!$AA74*'V Consumer Factors'!$N$16*'II Rate Development &amp; Change'!$J$35</f>
        <v>#DIV/0!</v>
      </c>
      <c r="Y72" s="440" t="e">
        <f>'III Plan Rates'!$AA74*'V Consumer Factors'!$N$17*'II Rate Development &amp; Change'!$J$35</f>
        <v>#DIV/0!</v>
      </c>
      <c r="Z72" s="440" t="e">
        <f>'III Plan Rates'!$AA74*'V Consumer Factors'!$N$18*'II Rate Development &amp; Change'!$J$35</f>
        <v>#DIV/0!</v>
      </c>
      <c r="AA72" s="440" t="e">
        <f>'III Plan Rates'!$AA74*'V Consumer Factors'!$N$19*'II Rate Development &amp; Change'!$J$35</f>
        <v>#DIV/0!</v>
      </c>
      <c r="AB72" s="440" t="e">
        <f>'III Plan Rates'!$AA74*'V Consumer Factors'!$N$20*'II Rate Development &amp; Change'!$J$35</f>
        <v>#DIV/0!</v>
      </c>
      <c r="AC72" s="440">
        <f>IF('III Plan Rates'!$AP74&gt;0,SUMPRODUCT(T72:AB72,'III Plan Rates'!$AG74:$AO74)/'III Plan Rates'!$AP74,0)</f>
        <v>0</v>
      </c>
      <c r="AD72" s="441"/>
      <c r="AE72" s="442">
        <f t="shared" si="2"/>
        <v>0</v>
      </c>
      <c r="AF72" s="442">
        <f t="shared" si="3"/>
        <v>0</v>
      </c>
      <c r="AG72" s="442">
        <f t="shared" si="4"/>
        <v>0</v>
      </c>
      <c r="AH72" s="442">
        <f t="shared" si="5"/>
        <v>0</v>
      </c>
      <c r="AI72" s="442">
        <f t="shared" si="6"/>
        <v>0</v>
      </c>
      <c r="AJ72" s="442">
        <f t="shared" si="7"/>
        <v>0</v>
      </c>
      <c r="AK72" s="442">
        <f t="shared" si="8"/>
        <v>0</v>
      </c>
      <c r="AL72" s="442">
        <f t="shared" si="9"/>
        <v>0</v>
      </c>
      <c r="AM72" s="442">
        <f t="shared" si="10"/>
        <v>0</v>
      </c>
      <c r="AN72" s="442">
        <f t="shared" si="12"/>
        <v>0</v>
      </c>
      <c r="AO72" s="441"/>
      <c r="AP72" s="440" t="e">
        <f>'III Plan Rates'!$AA74*'V Consumer Factors'!$N$12*'II Rate Development &amp; Change'!$K$35</f>
        <v>#DIV/0!</v>
      </c>
      <c r="AQ72" s="440" t="e">
        <f>'III Plan Rates'!$AA74*'V Consumer Factors'!$N$13*'II Rate Development &amp; Change'!$K$35</f>
        <v>#DIV/0!</v>
      </c>
      <c r="AR72" s="440" t="e">
        <f>'III Plan Rates'!$AA74*'V Consumer Factors'!$N$14*'II Rate Development &amp; Change'!$K$35</f>
        <v>#DIV/0!</v>
      </c>
      <c r="AS72" s="440" t="e">
        <f>'III Plan Rates'!$AA74*'V Consumer Factors'!$N$15*'II Rate Development &amp; Change'!$K$35</f>
        <v>#DIV/0!</v>
      </c>
      <c r="AT72" s="440" t="e">
        <f>'III Plan Rates'!$AA74*'V Consumer Factors'!$N$16*'II Rate Development &amp; Change'!$K$35</f>
        <v>#DIV/0!</v>
      </c>
      <c r="AU72" s="440" t="e">
        <f>'III Plan Rates'!$AA74*'V Consumer Factors'!$N$17*'II Rate Development &amp; Change'!$K$35</f>
        <v>#DIV/0!</v>
      </c>
      <c r="AV72" s="440" t="e">
        <f>'III Plan Rates'!$AA74*'V Consumer Factors'!$N$18*'II Rate Development &amp; Change'!$K$35</f>
        <v>#DIV/0!</v>
      </c>
      <c r="AW72" s="440" t="e">
        <f>'III Plan Rates'!$AA74*'V Consumer Factors'!$N$19*'II Rate Development &amp; Change'!$K$35</f>
        <v>#DIV/0!</v>
      </c>
      <c r="AX72" s="440" t="e">
        <f>'III Plan Rates'!$AA74*'V Consumer Factors'!$N$20*'II Rate Development &amp; Change'!$K$35</f>
        <v>#DIV/0!</v>
      </c>
      <c r="AY72" s="440">
        <f>IF('III Plan Rates'!$AP74&gt;0,SUMPRODUCT(AP72:AX72,'III Plan Rates'!$AG74:$AO74)/'III Plan Rates'!$AP74,0)</f>
        <v>0</v>
      </c>
      <c r="AZ72" s="445"/>
      <c r="BA72" s="440" t="e">
        <f>'III Plan Rates'!$AA74*'V Consumer Factors'!$N$12*'II Rate Development &amp; Change'!$L$35</f>
        <v>#DIV/0!</v>
      </c>
      <c r="BB72" s="440" t="e">
        <f>'III Plan Rates'!$AA74*'V Consumer Factors'!$N$13*'II Rate Development &amp; Change'!$L$35</f>
        <v>#DIV/0!</v>
      </c>
      <c r="BC72" s="440" t="e">
        <f>'III Plan Rates'!$AA74*'V Consumer Factors'!$N$14*'II Rate Development &amp; Change'!$L$35</f>
        <v>#DIV/0!</v>
      </c>
      <c r="BD72" s="440" t="e">
        <f>'III Plan Rates'!$AA74*'V Consumer Factors'!$N$15*'II Rate Development &amp; Change'!$L$35</f>
        <v>#DIV/0!</v>
      </c>
      <c r="BE72" s="440" t="e">
        <f>'III Plan Rates'!$AA74*'V Consumer Factors'!$N$16*'II Rate Development &amp; Change'!$L$35</f>
        <v>#DIV/0!</v>
      </c>
      <c r="BF72" s="440" t="e">
        <f>'III Plan Rates'!$AA74*'V Consumer Factors'!$N$17*'II Rate Development &amp; Change'!$L$35</f>
        <v>#DIV/0!</v>
      </c>
      <c r="BG72" s="440" t="e">
        <f>'III Plan Rates'!$AA74*'V Consumer Factors'!$N$18*'II Rate Development &amp; Change'!$L$35</f>
        <v>#DIV/0!</v>
      </c>
      <c r="BH72" s="440" t="e">
        <f>'III Plan Rates'!$AA74*'V Consumer Factors'!$N$19*'II Rate Development &amp; Change'!$L$35</f>
        <v>#DIV/0!</v>
      </c>
      <c r="BI72" s="440" t="e">
        <f>'III Plan Rates'!$AA74*'V Consumer Factors'!$N$20*'II Rate Development &amp; Change'!$L$35</f>
        <v>#DIV/0!</v>
      </c>
      <c r="BJ72" s="440">
        <f>IF('III Plan Rates'!$AP74&gt;0,SUMPRODUCT(BA72:BI72,'III Plan Rates'!$AG74:$AO74)/'III Plan Rates'!$AP74,0)</f>
        <v>0</v>
      </c>
      <c r="BK72" s="445"/>
      <c r="BL72" s="440" t="e">
        <f>'III Plan Rates'!$AA74*'V Consumer Factors'!$N$12*'II Rate Development &amp; Change'!$M$35</f>
        <v>#DIV/0!</v>
      </c>
      <c r="BM72" s="440" t="e">
        <f>'III Plan Rates'!$AA74*'V Consumer Factors'!$N$13*'II Rate Development &amp; Change'!$M$35</f>
        <v>#DIV/0!</v>
      </c>
      <c r="BN72" s="440" t="e">
        <f>'III Plan Rates'!$AA74*'V Consumer Factors'!$N$14*'II Rate Development &amp; Change'!$M$35</f>
        <v>#DIV/0!</v>
      </c>
      <c r="BO72" s="440" t="e">
        <f>'III Plan Rates'!$AA74*'V Consumer Factors'!$N$15*'II Rate Development &amp; Change'!$M$35</f>
        <v>#DIV/0!</v>
      </c>
      <c r="BP72" s="440" t="e">
        <f>'III Plan Rates'!$AA74*'V Consumer Factors'!$N$16*'II Rate Development &amp; Change'!$M$35</f>
        <v>#DIV/0!</v>
      </c>
      <c r="BQ72" s="440" t="e">
        <f>'III Plan Rates'!$AA74*'V Consumer Factors'!$N$17*'II Rate Development &amp; Change'!$M$35</f>
        <v>#DIV/0!</v>
      </c>
      <c r="BR72" s="440" t="e">
        <f>'III Plan Rates'!$AA74*'V Consumer Factors'!$N$18*'II Rate Development &amp; Change'!$M$35</f>
        <v>#DIV/0!</v>
      </c>
      <c r="BS72" s="440" t="e">
        <f>'III Plan Rates'!$AA74*'V Consumer Factors'!$N$19*'II Rate Development &amp; Change'!$M$35</f>
        <v>#DIV/0!</v>
      </c>
      <c r="BT72" s="440" t="e">
        <f>'III Plan Rates'!$AA74*'V Consumer Factors'!$N$20*'II Rate Development &amp; Change'!$M$35</f>
        <v>#DIV/0!</v>
      </c>
      <c r="BU72" s="440">
        <f>IF('III Plan Rates'!$AP74&gt;0,SUMPRODUCT(BL72:BT72,'III Plan Rates'!$AG74:$AO74)/'III Plan Rates'!$AP74,0)</f>
        <v>0</v>
      </c>
    </row>
    <row r="73" spans="1:73" x14ac:dyDescent="0.25">
      <c r="A73" s="8" t="s">
        <v>138</v>
      </c>
      <c r="B73" s="437">
        <f>'III Plan Rates'!B75</f>
        <v>0</v>
      </c>
      <c r="C73" s="435">
        <f>'III Plan Rates'!D75</f>
        <v>0</v>
      </c>
      <c r="D73" s="436">
        <f>'III Plan Rates'!E75</f>
        <v>0</v>
      </c>
      <c r="E73" s="437">
        <f>'III Plan Rates'!F75</f>
        <v>0</v>
      </c>
      <c r="F73" s="438">
        <f>'III Plan Rates'!G75</f>
        <v>0</v>
      </c>
      <c r="G73" s="438">
        <f>'III Plan Rates'!J75</f>
        <v>0</v>
      </c>
      <c r="H73" s="258"/>
      <c r="I73" s="269"/>
      <c r="J73" s="269"/>
      <c r="K73" s="269"/>
      <c r="L73" s="269"/>
      <c r="M73" s="269"/>
      <c r="N73" s="269"/>
      <c r="O73" s="269"/>
      <c r="P73" s="269"/>
      <c r="Q73" s="269"/>
      <c r="R73" s="440">
        <f>IF('III Plan Rates'!$AP75&gt;0,SUMPRODUCT(I73:Q73,'III Plan Rates'!$AG75:$AO75)/'III Plan Rates'!$AP75,0)</f>
        <v>0</v>
      </c>
      <c r="S73" s="444"/>
      <c r="T73" s="440" t="e">
        <f>'III Plan Rates'!$AA75*'V Consumer Factors'!$N$12*'II Rate Development &amp; Change'!$J$35</f>
        <v>#DIV/0!</v>
      </c>
      <c r="U73" s="440" t="e">
        <f>'III Plan Rates'!$AA75*'V Consumer Factors'!$N$13*'II Rate Development &amp; Change'!$J$35</f>
        <v>#DIV/0!</v>
      </c>
      <c r="V73" s="440" t="e">
        <f>'III Plan Rates'!$AA75*'V Consumer Factors'!$N$14*'II Rate Development &amp; Change'!$J$35</f>
        <v>#DIV/0!</v>
      </c>
      <c r="W73" s="440" t="e">
        <f>'III Plan Rates'!$AA75*'V Consumer Factors'!$N$15*'II Rate Development &amp; Change'!$J$35</f>
        <v>#DIV/0!</v>
      </c>
      <c r="X73" s="440" t="e">
        <f>'III Plan Rates'!$AA75*'V Consumer Factors'!$N$16*'II Rate Development &amp; Change'!$J$35</f>
        <v>#DIV/0!</v>
      </c>
      <c r="Y73" s="440" t="e">
        <f>'III Plan Rates'!$AA75*'V Consumer Factors'!$N$17*'II Rate Development &amp; Change'!$J$35</f>
        <v>#DIV/0!</v>
      </c>
      <c r="Z73" s="440" t="e">
        <f>'III Plan Rates'!$AA75*'V Consumer Factors'!$N$18*'II Rate Development &amp; Change'!$J$35</f>
        <v>#DIV/0!</v>
      </c>
      <c r="AA73" s="440" t="e">
        <f>'III Plan Rates'!$AA75*'V Consumer Factors'!$N$19*'II Rate Development &amp; Change'!$J$35</f>
        <v>#DIV/0!</v>
      </c>
      <c r="AB73" s="440" t="e">
        <f>'III Plan Rates'!$AA75*'V Consumer Factors'!$N$20*'II Rate Development &amp; Change'!$J$35</f>
        <v>#DIV/0!</v>
      </c>
      <c r="AC73" s="440">
        <f>IF('III Plan Rates'!$AP75&gt;0,SUMPRODUCT(T73:AB73,'III Plan Rates'!$AG75:$AO75)/'III Plan Rates'!$AP75,0)</f>
        <v>0</v>
      </c>
      <c r="AD73" s="441"/>
      <c r="AE73" s="442">
        <f t="shared" si="2"/>
        <v>0</v>
      </c>
      <c r="AF73" s="442">
        <f t="shared" si="3"/>
        <v>0</v>
      </c>
      <c r="AG73" s="442">
        <f t="shared" si="4"/>
        <v>0</v>
      </c>
      <c r="AH73" s="442">
        <f t="shared" si="5"/>
        <v>0</v>
      </c>
      <c r="AI73" s="442">
        <f t="shared" si="6"/>
        <v>0</v>
      </c>
      <c r="AJ73" s="442">
        <f t="shared" si="7"/>
        <v>0</v>
      </c>
      <c r="AK73" s="442">
        <f t="shared" si="8"/>
        <v>0</v>
      </c>
      <c r="AL73" s="442">
        <f t="shared" si="9"/>
        <v>0</v>
      </c>
      <c r="AM73" s="442">
        <f t="shared" si="10"/>
        <v>0</v>
      </c>
      <c r="AN73" s="442">
        <f t="shared" si="12"/>
        <v>0</v>
      </c>
      <c r="AO73" s="441"/>
      <c r="AP73" s="440" t="e">
        <f>'III Plan Rates'!$AA75*'V Consumer Factors'!$N$12*'II Rate Development &amp; Change'!$K$35</f>
        <v>#DIV/0!</v>
      </c>
      <c r="AQ73" s="440" t="e">
        <f>'III Plan Rates'!$AA75*'V Consumer Factors'!$N$13*'II Rate Development &amp; Change'!$K$35</f>
        <v>#DIV/0!</v>
      </c>
      <c r="AR73" s="440" t="e">
        <f>'III Plan Rates'!$AA75*'V Consumer Factors'!$N$14*'II Rate Development &amp; Change'!$K$35</f>
        <v>#DIV/0!</v>
      </c>
      <c r="AS73" s="440" t="e">
        <f>'III Plan Rates'!$AA75*'V Consumer Factors'!$N$15*'II Rate Development &amp; Change'!$K$35</f>
        <v>#DIV/0!</v>
      </c>
      <c r="AT73" s="440" t="e">
        <f>'III Plan Rates'!$AA75*'V Consumer Factors'!$N$16*'II Rate Development &amp; Change'!$K$35</f>
        <v>#DIV/0!</v>
      </c>
      <c r="AU73" s="440" t="e">
        <f>'III Plan Rates'!$AA75*'V Consumer Factors'!$N$17*'II Rate Development &amp; Change'!$K$35</f>
        <v>#DIV/0!</v>
      </c>
      <c r="AV73" s="440" t="e">
        <f>'III Plan Rates'!$AA75*'V Consumer Factors'!$N$18*'II Rate Development &amp; Change'!$K$35</f>
        <v>#DIV/0!</v>
      </c>
      <c r="AW73" s="440" t="e">
        <f>'III Plan Rates'!$AA75*'V Consumer Factors'!$N$19*'II Rate Development &amp; Change'!$K$35</f>
        <v>#DIV/0!</v>
      </c>
      <c r="AX73" s="440" t="e">
        <f>'III Plan Rates'!$AA75*'V Consumer Factors'!$N$20*'II Rate Development &amp; Change'!$K$35</f>
        <v>#DIV/0!</v>
      </c>
      <c r="AY73" s="440">
        <f>IF('III Plan Rates'!$AP75&gt;0,SUMPRODUCT(AP73:AX73,'III Plan Rates'!$AG75:$AO75)/'III Plan Rates'!$AP75,0)</f>
        <v>0</v>
      </c>
      <c r="AZ73" s="445"/>
      <c r="BA73" s="440" t="e">
        <f>'III Plan Rates'!$AA75*'V Consumer Factors'!$N$12*'II Rate Development &amp; Change'!$L$35</f>
        <v>#DIV/0!</v>
      </c>
      <c r="BB73" s="440" t="e">
        <f>'III Plan Rates'!$AA75*'V Consumer Factors'!$N$13*'II Rate Development &amp; Change'!$L$35</f>
        <v>#DIV/0!</v>
      </c>
      <c r="BC73" s="440" t="e">
        <f>'III Plan Rates'!$AA75*'V Consumer Factors'!$N$14*'II Rate Development &amp; Change'!$L$35</f>
        <v>#DIV/0!</v>
      </c>
      <c r="BD73" s="440" t="e">
        <f>'III Plan Rates'!$AA75*'V Consumer Factors'!$N$15*'II Rate Development &amp; Change'!$L$35</f>
        <v>#DIV/0!</v>
      </c>
      <c r="BE73" s="440" t="e">
        <f>'III Plan Rates'!$AA75*'V Consumer Factors'!$N$16*'II Rate Development &amp; Change'!$L$35</f>
        <v>#DIV/0!</v>
      </c>
      <c r="BF73" s="440" t="e">
        <f>'III Plan Rates'!$AA75*'V Consumer Factors'!$N$17*'II Rate Development &amp; Change'!$L$35</f>
        <v>#DIV/0!</v>
      </c>
      <c r="BG73" s="440" t="e">
        <f>'III Plan Rates'!$AA75*'V Consumer Factors'!$N$18*'II Rate Development &amp; Change'!$L$35</f>
        <v>#DIV/0!</v>
      </c>
      <c r="BH73" s="440" t="e">
        <f>'III Plan Rates'!$AA75*'V Consumer Factors'!$N$19*'II Rate Development &amp; Change'!$L$35</f>
        <v>#DIV/0!</v>
      </c>
      <c r="BI73" s="440" t="e">
        <f>'III Plan Rates'!$AA75*'V Consumer Factors'!$N$20*'II Rate Development &amp; Change'!$L$35</f>
        <v>#DIV/0!</v>
      </c>
      <c r="BJ73" s="440">
        <f>IF('III Plan Rates'!$AP75&gt;0,SUMPRODUCT(BA73:BI73,'III Plan Rates'!$AG75:$AO75)/'III Plan Rates'!$AP75,0)</f>
        <v>0</v>
      </c>
      <c r="BK73" s="445"/>
      <c r="BL73" s="440" t="e">
        <f>'III Plan Rates'!$AA75*'V Consumer Factors'!$N$12*'II Rate Development &amp; Change'!$M$35</f>
        <v>#DIV/0!</v>
      </c>
      <c r="BM73" s="440" t="e">
        <f>'III Plan Rates'!$AA75*'V Consumer Factors'!$N$13*'II Rate Development &amp; Change'!$M$35</f>
        <v>#DIV/0!</v>
      </c>
      <c r="BN73" s="440" t="e">
        <f>'III Plan Rates'!$AA75*'V Consumer Factors'!$N$14*'II Rate Development &amp; Change'!$M$35</f>
        <v>#DIV/0!</v>
      </c>
      <c r="BO73" s="440" t="e">
        <f>'III Plan Rates'!$AA75*'V Consumer Factors'!$N$15*'II Rate Development &amp; Change'!$M$35</f>
        <v>#DIV/0!</v>
      </c>
      <c r="BP73" s="440" t="e">
        <f>'III Plan Rates'!$AA75*'V Consumer Factors'!$N$16*'II Rate Development &amp; Change'!$M$35</f>
        <v>#DIV/0!</v>
      </c>
      <c r="BQ73" s="440" t="e">
        <f>'III Plan Rates'!$AA75*'V Consumer Factors'!$N$17*'II Rate Development &amp; Change'!$M$35</f>
        <v>#DIV/0!</v>
      </c>
      <c r="BR73" s="440" t="e">
        <f>'III Plan Rates'!$AA75*'V Consumer Factors'!$N$18*'II Rate Development &amp; Change'!$M$35</f>
        <v>#DIV/0!</v>
      </c>
      <c r="BS73" s="440" t="e">
        <f>'III Plan Rates'!$AA75*'V Consumer Factors'!$N$19*'II Rate Development &amp; Change'!$M$35</f>
        <v>#DIV/0!</v>
      </c>
      <c r="BT73" s="440" t="e">
        <f>'III Plan Rates'!$AA75*'V Consumer Factors'!$N$20*'II Rate Development &amp; Change'!$M$35</f>
        <v>#DIV/0!</v>
      </c>
      <c r="BU73" s="440">
        <f>IF('III Plan Rates'!$AP75&gt;0,SUMPRODUCT(BL73:BT73,'III Plan Rates'!$AG75:$AO75)/'III Plan Rates'!$AP75,0)</f>
        <v>0</v>
      </c>
    </row>
    <row r="74" spans="1:73" x14ac:dyDescent="0.25">
      <c r="A74" s="8" t="s">
        <v>139</v>
      </c>
      <c r="B74" s="437">
        <f>'III Plan Rates'!B76</f>
        <v>0</v>
      </c>
      <c r="C74" s="435">
        <f>'III Plan Rates'!D76</f>
        <v>0</v>
      </c>
      <c r="D74" s="436">
        <f>'III Plan Rates'!E76</f>
        <v>0</v>
      </c>
      <c r="E74" s="437">
        <f>'III Plan Rates'!F76</f>
        <v>0</v>
      </c>
      <c r="F74" s="438">
        <f>'III Plan Rates'!G76</f>
        <v>0</v>
      </c>
      <c r="G74" s="438">
        <f>'III Plan Rates'!J76</f>
        <v>0</v>
      </c>
      <c r="H74" s="258"/>
      <c r="I74" s="269"/>
      <c r="J74" s="269"/>
      <c r="K74" s="269"/>
      <c r="L74" s="269"/>
      <c r="M74" s="269"/>
      <c r="N74" s="269"/>
      <c r="O74" s="269"/>
      <c r="P74" s="269"/>
      <c r="Q74" s="269"/>
      <c r="R74" s="440">
        <f>IF('III Plan Rates'!$AP76&gt;0,SUMPRODUCT(I74:Q74,'III Plan Rates'!$AG76:$AO76)/'III Plan Rates'!$AP76,0)</f>
        <v>0</v>
      </c>
      <c r="S74" s="444"/>
      <c r="T74" s="440" t="e">
        <f>'III Plan Rates'!$AA76*'V Consumer Factors'!$N$12*'II Rate Development &amp; Change'!$J$35</f>
        <v>#DIV/0!</v>
      </c>
      <c r="U74" s="440" t="e">
        <f>'III Plan Rates'!$AA76*'V Consumer Factors'!$N$13*'II Rate Development &amp; Change'!$J$35</f>
        <v>#DIV/0!</v>
      </c>
      <c r="V74" s="440" t="e">
        <f>'III Plan Rates'!$AA76*'V Consumer Factors'!$N$14*'II Rate Development &amp; Change'!$J$35</f>
        <v>#DIV/0!</v>
      </c>
      <c r="W74" s="440" t="e">
        <f>'III Plan Rates'!$AA76*'V Consumer Factors'!$N$15*'II Rate Development &amp; Change'!$J$35</f>
        <v>#DIV/0!</v>
      </c>
      <c r="X74" s="440" t="e">
        <f>'III Plan Rates'!$AA76*'V Consumer Factors'!$N$16*'II Rate Development &amp; Change'!$J$35</f>
        <v>#DIV/0!</v>
      </c>
      <c r="Y74" s="440" t="e">
        <f>'III Plan Rates'!$AA76*'V Consumer Factors'!$N$17*'II Rate Development &amp; Change'!$J$35</f>
        <v>#DIV/0!</v>
      </c>
      <c r="Z74" s="440" t="e">
        <f>'III Plan Rates'!$AA76*'V Consumer Factors'!$N$18*'II Rate Development &amp; Change'!$J$35</f>
        <v>#DIV/0!</v>
      </c>
      <c r="AA74" s="440" t="e">
        <f>'III Plan Rates'!$AA76*'V Consumer Factors'!$N$19*'II Rate Development &amp; Change'!$J$35</f>
        <v>#DIV/0!</v>
      </c>
      <c r="AB74" s="440" t="e">
        <f>'III Plan Rates'!$AA76*'V Consumer Factors'!$N$20*'II Rate Development &amp; Change'!$J$35</f>
        <v>#DIV/0!</v>
      </c>
      <c r="AC74" s="440">
        <f>IF('III Plan Rates'!$AP76&gt;0,SUMPRODUCT(T74:AB74,'III Plan Rates'!$AG76:$AO76)/'III Plan Rates'!$AP76,0)</f>
        <v>0</v>
      </c>
      <c r="AD74" s="441"/>
      <c r="AE74" s="442">
        <f t="shared" si="2"/>
        <v>0</v>
      </c>
      <c r="AF74" s="442">
        <f t="shared" si="3"/>
        <v>0</v>
      </c>
      <c r="AG74" s="442">
        <f t="shared" si="4"/>
        <v>0</v>
      </c>
      <c r="AH74" s="442">
        <f t="shared" si="5"/>
        <v>0</v>
      </c>
      <c r="AI74" s="442">
        <f t="shared" si="6"/>
        <v>0</v>
      </c>
      <c r="AJ74" s="442">
        <f t="shared" si="7"/>
        <v>0</v>
      </c>
      <c r="AK74" s="442">
        <f t="shared" si="8"/>
        <v>0</v>
      </c>
      <c r="AL74" s="442">
        <f t="shared" si="9"/>
        <v>0</v>
      </c>
      <c r="AM74" s="442">
        <f t="shared" si="10"/>
        <v>0</v>
      </c>
      <c r="AN74" s="442">
        <f t="shared" si="12"/>
        <v>0</v>
      </c>
      <c r="AO74" s="441"/>
      <c r="AP74" s="440" t="e">
        <f>'III Plan Rates'!$AA76*'V Consumer Factors'!$N$12*'II Rate Development &amp; Change'!$K$35</f>
        <v>#DIV/0!</v>
      </c>
      <c r="AQ74" s="440" t="e">
        <f>'III Plan Rates'!$AA76*'V Consumer Factors'!$N$13*'II Rate Development &amp; Change'!$K$35</f>
        <v>#DIV/0!</v>
      </c>
      <c r="AR74" s="440" t="e">
        <f>'III Plan Rates'!$AA76*'V Consumer Factors'!$N$14*'II Rate Development &amp; Change'!$K$35</f>
        <v>#DIV/0!</v>
      </c>
      <c r="AS74" s="440" t="e">
        <f>'III Plan Rates'!$AA76*'V Consumer Factors'!$N$15*'II Rate Development &amp; Change'!$K$35</f>
        <v>#DIV/0!</v>
      </c>
      <c r="AT74" s="440" t="e">
        <f>'III Plan Rates'!$AA76*'V Consumer Factors'!$N$16*'II Rate Development &amp; Change'!$K$35</f>
        <v>#DIV/0!</v>
      </c>
      <c r="AU74" s="440" t="e">
        <f>'III Plan Rates'!$AA76*'V Consumer Factors'!$N$17*'II Rate Development &amp; Change'!$K$35</f>
        <v>#DIV/0!</v>
      </c>
      <c r="AV74" s="440" t="e">
        <f>'III Plan Rates'!$AA76*'V Consumer Factors'!$N$18*'II Rate Development &amp; Change'!$K$35</f>
        <v>#DIV/0!</v>
      </c>
      <c r="AW74" s="440" t="e">
        <f>'III Plan Rates'!$AA76*'V Consumer Factors'!$N$19*'II Rate Development &amp; Change'!$K$35</f>
        <v>#DIV/0!</v>
      </c>
      <c r="AX74" s="440" t="e">
        <f>'III Plan Rates'!$AA76*'V Consumer Factors'!$N$20*'II Rate Development &amp; Change'!$K$35</f>
        <v>#DIV/0!</v>
      </c>
      <c r="AY74" s="440">
        <f>IF('III Plan Rates'!$AP76&gt;0,SUMPRODUCT(AP74:AX74,'III Plan Rates'!$AG76:$AO76)/'III Plan Rates'!$AP76,0)</f>
        <v>0</v>
      </c>
      <c r="AZ74" s="445"/>
      <c r="BA74" s="440" t="e">
        <f>'III Plan Rates'!$AA76*'V Consumer Factors'!$N$12*'II Rate Development &amp; Change'!$L$35</f>
        <v>#DIV/0!</v>
      </c>
      <c r="BB74" s="440" t="e">
        <f>'III Plan Rates'!$AA76*'V Consumer Factors'!$N$13*'II Rate Development &amp; Change'!$L$35</f>
        <v>#DIV/0!</v>
      </c>
      <c r="BC74" s="440" t="e">
        <f>'III Plan Rates'!$AA76*'V Consumer Factors'!$N$14*'II Rate Development &amp; Change'!$L$35</f>
        <v>#DIV/0!</v>
      </c>
      <c r="BD74" s="440" t="e">
        <f>'III Plan Rates'!$AA76*'V Consumer Factors'!$N$15*'II Rate Development &amp; Change'!$L$35</f>
        <v>#DIV/0!</v>
      </c>
      <c r="BE74" s="440" t="e">
        <f>'III Plan Rates'!$AA76*'V Consumer Factors'!$N$16*'II Rate Development &amp; Change'!$L$35</f>
        <v>#DIV/0!</v>
      </c>
      <c r="BF74" s="440" t="e">
        <f>'III Plan Rates'!$AA76*'V Consumer Factors'!$N$17*'II Rate Development &amp; Change'!$L$35</f>
        <v>#DIV/0!</v>
      </c>
      <c r="BG74" s="440" t="e">
        <f>'III Plan Rates'!$AA76*'V Consumer Factors'!$N$18*'II Rate Development &amp; Change'!$L$35</f>
        <v>#DIV/0!</v>
      </c>
      <c r="BH74" s="440" t="e">
        <f>'III Plan Rates'!$AA76*'V Consumer Factors'!$N$19*'II Rate Development &amp; Change'!$L$35</f>
        <v>#DIV/0!</v>
      </c>
      <c r="BI74" s="440" t="e">
        <f>'III Plan Rates'!$AA76*'V Consumer Factors'!$N$20*'II Rate Development &amp; Change'!$L$35</f>
        <v>#DIV/0!</v>
      </c>
      <c r="BJ74" s="440">
        <f>IF('III Plan Rates'!$AP76&gt;0,SUMPRODUCT(BA74:BI74,'III Plan Rates'!$AG76:$AO76)/'III Plan Rates'!$AP76,0)</f>
        <v>0</v>
      </c>
      <c r="BK74" s="445"/>
      <c r="BL74" s="440" t="e">
        <f>'III Plan Rates'!$AA76*'V Consumer Factors'!$N$12*'II Rate Development &amp; Change'!$M$35</f>
        <v>#DIV/0!</v>
      </c>
      <c r="BM74" s="440" t="e">
        <f>'III Plan Rates'!$AA76*'V Consumer Factors'!$N$13*'II Rate Development &amp; Change'!$M$35</f>
        <v>#DIV/0!</v>
      </c>
      <c r="BN74" s="440" t="e">
        <f>'III Plan Rates'!$AA76*'V Consumer Factors'!$N$14*'II Rate Development &amp; Change'!$M$35</f>
        <v>#DIV/0!</v>
      </c>
      <c r="BO74" s="440" t="e">
        <f>'III Plan Rates'!$AA76*'V Consumer Factors'!$N$15*'II Rate Development &amp; Change'!$M$35</f>
        <v>#DIV/0!</v>
      </c>
      <c r="BP74" s="440" t="e">
        <f>'III Plan Rates'!$AA76*'V Consumer Factors'!$N$16*'II Rate Development &amp; Change'!$M$35</f>
        <v>#DIV/0!</v>
      </c>
      <c r="BQ74" s="440" t="e">
        <f>'III Plan Rates'!$AA76*'V Consumer Factors'!$N$17*'II Rate Development &amp; Change'!$M$35</f>
        <v>#DIV/0!</v>
      </c>
      <c r="BR74" s="440" t="e">
        <f>'III Plan Rates'!$AA76*'V Consumer Factors'!$N$18*'II Rate Development &amp; Change'!$M$35</f>
        <v>#DIV/0!</v>
      </c>
      <c r="BS74" s="440" t="e">
        <f>'III Plan Rates'!$AA76*'V Consumer Factors'!$N$19*'II Rate Development &amp; Change'!$M$35</f>
        <v>#DIV/0!</v>
      </c>
      <c r="BT74" s="440" t="e">
        <f>'III Plan Rates'!$AA76*'V Consumer Factors'!$N$20*'II Rate Development &amp; Change'!$M$35</f>
        <v>#DIV/0!</v>
      </c>
      <c r="BU74" s="440">
        <f>IF('III Plan Rates'!$AP76&gt;0,SUMPRODUCT(BL74:BT74,'III Plan Rates'!$AG76:$AO76)/'III Plan Rates'!$AP76,0)</f>
        <v>0</v>
      </c>
    </row>
    <row r="75" spans="1:73" x14ac:dyDescent="0.25">
      <c r="A75" s="8" t="s">
        <v>140</v>
      </c>
      <c r="B75" s="437">
        <f>'III Plan Rates'!B77</f>
        <v>0</v>
      </c>
      <c r="C75" s="435">
        <f>'III Plan Rates'!D77</f>
        <v>0</v>
      </c>
      <c r="D75" s="436">
        <f>'III Plan Rates'!E77</f>
        <v>0</v>
      </c>
      <c r="E75" s="437">
        <f>'III Plan Rates'!F77</f>
        <v>0</v>
      </c>
      <c r="F75" s="438">
        <f>'III Plan Rates'!G77</f>
        <v>0</v>
      </c>
      <c r="G75" s="438">
        <f>'III Plan Rates'!J77</f>
        <v>0</v>
      </c>
      <c r="H75" s="258"/>
      <c r="I75" s="269"/>
      <c r="J75" s="269"/>
      <c r="K75" s="269"/>
      <c r="L75" s="269"/>
      <c r="M75" s="269"/>
      <c r="N75" s="269"/>
      <c r="O75" s="269"/>
      <c r="P75" s="269"/>
      <c r="Q75" s="269"/>
      <c r="R75" s="440">
        <f>IF('III Plan Rates'!$AP77&gt;0,SUMPRODUCT(I75:Q75,'III Plan Rates'!$AG77:$AO77)/'III Plan Rates'!$AP77,0)</f>
        <v>0</v>
      </c>
      <c r="S75" s="444"/>
      <c r="T75" s="440" t="e">
        <f>'III Plan Rates'!$AA77*'V Consumer Factors'!$N$12*'II Rate Development &amp; Change'!$J$35</f>
        <v>#DIV/0!</v>
      </c>
      <c r="U75" s="440" t="e">
        <f>'III Plan Rates'!$AA77*'V Consumer Factors'!$N$13*'II Rate Development &amp; Change'!$J$35</f>
        <v>#DIV/0!</v>
      </c>
      <c r="V75" s="440" t="e">
        <f>'III Plan Rates'!$AA77*'V Consumer Factors'!$N$14*'II Rate Development &amp; Change'!$J$35</f>
        <v>#DIV/0!</v>
      </c>
      <c r="W75" s="440" t="e">
        <f>'III Plan Rates'!$AA77*'V Consumer Factors'!$N$15*'II Rate Development &amp; Change'!$J$35</f>
        <v>#DIV/0!</v>
      </c>
      <c r="X75" s="440" t="e">
        <f>'III Plan Rates'!$AA77*'V Consumer Factors'!$N$16*'II Rate Development &amp; Change'!$J$35</f>
        <v>#DIV/0!</v>
      </c>
      <c r="Y75" s="440" t="e">
        <f>'III Plan Rates'!$AA77*'V Consumer Factors'!$N$17*'II Rate Development &amp; Change'!$J$35</f>
        <v>#DIV/0!</v>
      </c>
      <c r="Z75" s="440" t="e">
        <f>'III Plan Rates'!$AA77*'V Consumer Factors'!$N$18*'II Rate Development &amp; Change'!$J$35</f>
        <v>#DIV/0!</v>
      </c>
      <c r="AA75" s="440" t="e">
        <f>'III Plan Rates'!$AA77*'V Consumer Factors'!$N$19*'II Rate Development &amp; Change'!$J$35</f>
        <v>#DIV/0!</v>
      </c>
      <c r="AB75" s="440" t="e">
        <f>'III Plan Rates'!$AA77*'V Consumer Factors'!$N$20*'II Rate Development &amp; Change'!$J$35</f>
        <v>#DIV/0!</v>
      </c>
      <c r="AC75" s="440">
        <f>IF('III Plan Rates'!$AP77&gt;0,SUMPRODUCT(T75:AB75,'III Plan Rates'!$AG77:$AO77)/'III Plan Rates'!$AP77,0)</f>
        <v>0</v>
      </c>
      <c r="AD75" s="441"/>
      <c r="AE75" s="442">
        <f t="shared" si="2"/>
        <v>0</v>
      </c>
      <c r="AF75" s="442">
        <f t="shared" si="3"/>
        <v>0</v>
      </c>
      <c r="AG75" s="442">
        <f t="shared" si="4"/>
        <v>0</v>
      </c>
      <c r="AH75" s="442">
        <f t="shared" si="5"/>
        <v>0</v>
      </c>
      <c r="AI75" s="442">
        <f t="shared" si="6"/>
        <v>0</v>
      </c>
      <c r="AJ75" s="442">
        <f t="shared" si="7"/>
        <v>0</v>
      </c>
      <c r="AK75" s="442">
        <f t="shared" si="8"/>
        <v>0</v>
      </c>
      <c r="AL75" s="442">
        <f t="shared" si="9"/>
        <v>0</v>
      </c>
      <c r="AM75" s="442">
        <f t="shared" si="10"/>
        <v>0</v>
      </c>
      <c r="AN75" s="442">
        <f t="shared" si="12"/>
        <v>0</v>
      </c>
      <c r="AO75" s="441"/>
      <c r="AP75" s="440" t="e">
        <f>'III Plan Rates'!$AA77*'V Consumer Factors'!$N$12*'II Rate Development &amp; Change'!$K$35</f>
        <v>#DIV/0!</v>
      </c>
      <c r="AQ75" s="440" t="e">
        <f>'III Plan Rates'!$AA77*'V Consumer Factors'!$N$13*'II Rate Development &amp; Change'!$K$35</f>
        <v>#DIV/0!</v>
      </c>
      <c r="AR75" s="440" t="e">
        <f>'III Plan Rates'!$AA77*'V Consumer Factors'!$N$14*'II Rate Development &amp; Change'!$K$35</f>
        <v>#DIV/0!</v>
      </c>
      <c r="AS75" s="440" t="e">
        <f>'III Plan Rates'!$AA77*'V Consumer Factors'!$N$15*'II Rate Development &amp; Change'!$K$35</f>
        <v>#DIV/0!</v>
      </c>
      <c r="AT75" s="440" t="e">
        <f>'III Plan Rates'!$AA77*'V Consumer Factors'!$N$16*'II Rate Development &amp; Change'!$K$35</f>
        <v>#DIV/0!</v>
      </c>
      <c r="AU75" s="440" t="e">
        <f>'III Plan Rates'!$AA77*'V Consumer Factors'!$N$17*'II Rate Development &amp; Change'!$K$35</f>
        <v>#DIV/0!</v>
      </c>
      <c r="AV75" s="440" t="e">
        <f>'III Plan Rates'!$AA77*'V Consumer Factors'!$N$18*'II Rate Development &amp; Change'!$K$35</f>
        <v>#DIV/0!</v>
      </c>
      <c r="AW75" s="440" t="e">
        <f>'III Plan Rates'!$AA77*'V Consumer Factors'!$N$19*'II Rate Development &amp; Change'!$K$35</f>
        <v>#DIV/0!</v>
      </c>
      <c r="AX75" s="440" t="e">
        <f>'III Plan Rates'!$AA77*'V Consumer Factors'!$N$20*'II Rate Development &amp; Change'!$K$35</f>
        <v>#DIV/0!</v>
      </c>
      <c r="AY75" s="440">
        <f>IF('III Plan Rates'!$AP77&gt;0,SUMPRODUCT(AP75:AX75,'III Plan Rates'!$AG77:$AO77)/'III Plan Rates'!$AP77,0)</f>
        <v>0</v>
      </c>
      <c r="AZ75" s="445"/>
      <c r="BA75" s="440" t="e">
        <f>'III Plan Rates'!$AA77*'V Consumer Factors'!$N$12*'II Rate Development &amp; Change'!$L$35</f>
        <v>#DIV/0!</v>
      </c>
      <c r="BB75" s="440" t="e">
        <f>'III Plan Rates'!$AA77*'V Consumer Factors'!$N$13*'II Rate Development &amp; Change'!$L$35</f>
        <v>#DIV/0!</v>
      </c>
      <c r="BC75" s="440" t="e">
        <f>'III Plan Rates'!$AA77*'V Consumer Factors'!$N$14*'II Rate Development &amp; Change'!$L$35</f>
        <v>#DIV/0!</v>
      </c>
      <c r="BD75" s="440" t="e">
        <f>'III Plan Rates'!$AA77*'V Consumer Factors'!$N$15*'II Rate Development &amp; Change'!$L$35</f>
        <v>#DIV/0!</v>
      </c>
      <c r="BE75" s="440" t="e">
        <f>'III Plan Rates'!$AA77*'V Consumer Factors'!$N$16*'II Rate Development &amp; Change'!$L$35</f>
        <v>#DIV/0!</v>
      </c>
      <c r="BF75" s="440" t="e">
        <f>'III Plan Rates'!$AA77*'V Consumer Factors'!$N$17*'II Rate Development &amp; Change'!$L$35</f>
        <v>#DIV/0!</v>
      </c>
      <c r="BG75" s="440" t="e">
        <f>'III Plan Rates'!$AA77*'V Consumer Factors'!$N$18*'II Rate Development &amp; Change'!$L$35</f>
        <v>#DIV/0!</v>
      </c>
      <c r="BH75" s="440" t="e">
        <f>'III Plan Rates'!$AA77*'V Consumer Factors'!$N$19*'II Rate Development &amp; Change'!$L$35</f>
        <v>#DIV/0!</v>
      </c>
      <c r="BI75" s="440" t="e">
        <f>'III Plan Rates'!$AA77*'V Consumer Factors'!$N$20*'II Rate Development &amp; Change'!$L$35</f>
        <v>#DIV/0!</v>
      </c>
      <c r="BJ75" s="440">
        <f>IF('III Plan Rates'!$AP77&gt;0,SUMPRODUCT(BA75:BI75,'III Plan Rates'!$AG77:$AO77)/'III Plan Rates'!$AP77,0)</f>
        <v>0</v>
      </c>
      <c r="BK75" s="445"/>
      <c r="BL75" s="440" t="e">
        <f>'III Plan Rates'!$AA77*'V Consumer Factors'!$N$12*'II Rate Development &amp; Change'!$M$35</f>
        <v>#DIV/0!</v>
      </c>
      <c r="BM75" s="440" t="e">
        <f>'III Plan Rates'!$AA77*'V Consumer Factors'!$N$13*'II Rate Development &amp; Change'!$M$35</f>
        <v>#DIV/0!</v>
      </c>
      <c r="BN75" s="440" t="e">
        <f>'III Plan Rates'!$AA77*'V Consumer Factors'!$N$14*'II Rate Development &amp; Change'!$M$35</f>
        <v>#DIV/0!</v>
      </c>
      <c r="BO75" s="440" t="e">
        <f>'III Plan Rates'!$AA77*'V Consumer Factors'!$N$15*'II Rate Development &amp; Change'!$M$35</f>
        <v>#DIV/0!</v>
      </c>
      <c r="BP75" s="440" t="e">
        <f>'III Plan Rates'!$AA77*'V Consumer Factors'!$N$16*'II Rate Development &amp; Change'!$M$35</f>
        <v>#DIV/0!</v>
      </c>
      <c r="BQ75" s="440" t="e">
        <f>'III Plan Rates'!$AA77*'V Consumer Factors'!$N$17*'II Rate Development &amp; Change'!$M$35</f>
        <v>#DIV/0!</v>
      </c>
      <c r="BR75" s="440" t="e">
        <f>'III Plan Rates'!$AA77*'V Consumer Factors'!$N$18*'II Rate Development &amp; Change'!$M$35</f>
        <v>#DIV/0!</v>
      </c>
      <c r="BS75" s="440" t="e">
        <f>'III Plan Rates'!$AA77*'V Consumer Factors'!$N$19*'II Rate Development &amp; Change'!$M$35</f>
        <v>#DIV/0!</v>
      </c>
      <c r="BT75" s="440" t="e">
        <f>'III Plan Rates'!$AA77*'V Consumer Factors'!$N$20*'II Rate Development &amp; Change'!$M$35</f>
        <v>#DIV/0!</v>
      </c>
      <c r="BU75" s="440">
        <f>IF('III Plan Rates'!$AP77&gt;0,SUMPRODUCT(BL75:BT75,'III Plan Rates'!$AG77:$AO77)/'III Plan Rates'!$AP77,0)</f>
        <v>0</v>
      </c>
    </row>
    <row r="76" spans="1:73" x14ac:dyDescent="0.25">
      <c r="A76" s="8" t="s">
        <v>141</v>
      </c>
      <c r="B76" s="437">
        <f>'III Plan Rates'!B78</f>
        <v>0</v>
      </c>
      <c r="C76" s="435">
        <f>'III Plan Rates'!D78</f>
        <v>0</v>
      </c>
      <c r="D76" s="436">
        <f>'III Plan Rates'!E78</f>
        <v>0</v>
      </c>
      <c r="E76" s="437">
        <f>'III Plan Rates'!F78</f>
        <v>0</v>
      </c>
      <c r="F76" s="438">
        <f>'III Plan Rates'!G78</f>
        <v>0</v>
      </c>
      <c r="G76" s="438">
        <f>'III Plan Rates'!J78</f>
        <v>0</v>
      </c>
      <c r="H76" s="258"/>
      <c r="I76" s="269"/>
      <c r="J76" s="269"/>
      <c r="K76" s="269"/>
      <c r="L76" s="269"/>
      <c r="M76" s="269"/>
      <c r="N76" s="269"/>
      <c r="O76" s="269"/>
      <c r="P76" s="269"/>
      <c r="Q76" s="269"/>
      <c r="R76" s="440">
        <f>IF('III Plan Rates'!$AP78&gt;0,SUMPRODUCT(I76:Q76,'III Plan Rates'!$AG78:$AO78)/'III Plan Rates'!$AP78,0)</f>
        <v>0</v>
      </c>
      <c r="S76" s="444"/>
      <c r="T76" s="440" t="e">
        <f>'III Plan Rates'!$AA78*'V Consumer Factors'!$N$12*'II Rate Development &amp; Change'!$J$35</f>
        <v>#DIV/0!</v>
      </c>
      <c r="U76" s="440" t="e">
        <f>'III Plan Rates'!$AA78*'V Consumer Factors'!$N$13*'II Rate Development &amp; Change'!$J$35</f>
        <v>#DIV/0!</v>
      </c>
      <c r="V76" s="440" t="e">
        <f>'III Plan Rates'!$AA78*'V Consumer Factors'!$N$14*'II Rate Development &amp; Change'!$J$35</f>
        <v>#DIV/0!</v>
      </c>
      <c r="W76" s="440" t="e">
        <f>'III Plan Rates'!$AA78*'V Consumer Factors'!$N$15*'II Rate Development &amp; Change'!$J$35</f>
        <v>#DIV/0!</v>
      </c>
      <c r="X76" s="440" t="e">
        <f>'III Plan Rates'!$AA78*'V Consumer Factors'!$N$16*'II Rate Development &amp; Change'!$J$35</f>
        <v>#DIV/0!</v>
      </c>
      <c r="Y76" s="440" t="e">
        <f>'III Plan Rates'!$AA78*'V Consumer Factors'!$N$17*'II Rate Development &amp; Change'!$J$35</f>
        <v>#DIV/0!</v>
      </c>
      <c r="Z76" s="440" t="e">
        <f>'III Plan Rates'!$AA78*'V Consumer Factors'!$N$18*'II Rate Development &amp; Change'!$J$35</f>
        <v>#DIV/0!</v>
      </c>
      <c r="AA76" s="440" t="e">
        <f>'III Plan Rates'!$AA78*'V Consumer Factors'!$N$19*'II Rate Development &amp; Change'!$J$35</f>
        <v>#DIV/0!</v>
      </c>
      <c r="AB76" s="440" t="e">
        <f>'III Plan Rates'!$AA78*'V Consumer Factors'!$N$20*'II Rate Development &amp; Change'!$J$35</f>
        <v>#DIV/0!</v>
      </c>
      <c r="AC76" s="440">
        <f>IF('III Plan Rates'!$AP78&gt;0,SUMPRODUCT(T76:AB76,'III Plan Rates'!$AG78:$AO78)/'III Plan Rates'!$AP78,0)</f>
        <v>0</v>
      </c>
      <c r="AD76" s="441"/>
      <c r="AE76" s="442">
        <f t="shared" si="2"/>
        <v>0</v>
      </c>
      <c r="AF76" s="442">
        <f t="shared" si="3"/>
        <v>0</v>
      </c>
      <c r="AG76" s="442">
        <f t="shared" si="4"/>
        <v>0</v>
      </c>
      <c r="AH76" s="442">
        <f t="shared" si="5"/>
        <v>0</v>
      </c>
      <c r="AI76" s="442">
        <f t="shared" si="6"/>
        <v>0</v>
      </c>
      <c r="AJ76" s="442">
        <f t="shared" si="7"/>
        <v>0</v>
      </c>
      <c r="AK76" s="442">
        <f t="shared" si="8"/>
        <v>0</v>
      </c>
      <c r="AL76" s="442">
        <f t="shared" si="9"/>
        <v>0</v>
      </c>
      <c r="AM76" s="442">
        <f t="shared" si="10"/>
        <v>0</v>
      </c>
      <c r="AN76" s="442">
        <f t="shared" si="12"/>
        <v>0</v>
      </c>
      <c r="AO76" s="441"/>
      <c r="AP76" s="440" t="e">
        <f>'III Plan Rates'!$AA78*'V Consumer Factors'!$N$12*'II Rate Development &amp; Change'!$K$35</f>
        <v>#DIV/0!</v>
      </c>
      <c r="AQ76" s="440" t="e">
        <f>'III Plan Rates'!$AA78*'V Consumer Factors'!$N$13*'II Rate Development &amp; Change'!$K$35</f>
        <v>#DIV/0!</v>
      </c>
      <c r="AR76" s="440" t="e">
        <f>'III Plan Rates'!$AA78*'V Consumer Factors'!$N$14*'II Rate Development &amp; Change'!$K$35</f>
        <v>#DIV/0!</v>
      </c>
      <c r="AS76" s="440" t="e">
        <f>'III Plan Rates'!$AA78*'V Consumer Factors'!$N$15*'II Rate Development &amp; Change'!$K$35</f>
        <v>#DIV/0!</v>
      </c>
      <c r="AT76" s="440" t="e">
        <f>'III Plan Rates'!$AA78*'V Consumer Factors'!$N$16*'II Rate Development &amp; Change'!$K$35</f>
        <v>#DIV/0!</v>
      </c>
      <c r="AU76" s="440" t="e">
        <f>'III Plan Rates'!$AA78*'V Consumer Factors'!$N$17*'II Rate Development &amp; Change'!$K$35</f>
        <v>#DIV/0!</v>
      </c>
      <c r="AV76" s="440" t="e">
        <f>'III Plan Rates'!$AA78*'V Consumer Factors'!$N$18*'II Rate Development &amp; Change'!$K$35</f>
        <v>#DIV/0!</v>
      </c>
      <c r="AW76" s="440" t="e">
        <f>'III Plan Rates'!$AA78*'V Consumer Factors'!$N$19*'II Rate Development &amp; Change'!$K$35</f>
        <v>#DIV/0!</v>
      </c>
      <c r="AX76" s="440" t="e">
        <f>'III Plan Rates'!$AA78*'V Consumer Factors'!$N$20*'II Rate Development &amp; Change'!$K$35</f>
        <v>#DIV/0!</v>
      </c>
      <c r="AY76" s="440">
        <f>IF('III Plan Rates'!$AP78&gt;0,SUMPRODUCT(AP76:AX76,'III Plan Rates'!$AG78:$AO78)/'III Plan Rates'!$AP78,0)</f>
        <v>0</v>
      </c>
      <c r="AZ76" s="445"/>
      <c r="BA76" s="440" t="e">
        <f>'III Plan Rates'!$AA78*'V Consumer Factors'!$N$12*'II Rate Development &amp; Change'!$L$35</f>
        <v>#DIV/0!</v>
      </c>
      <c r="BB76" s="440" t="e">
        <f>'III Plan Rates'!$AA78*'V Consumer Factors'!$N$13*'II Rate Development &amp; Change'!$L$35</f>
        <v>#DIV/0!</v>
      </c>
      <c r="BC76" s="440" t="e">
        <f>'III Plan Rates'!$AA78*'V Consumer Factors'!$N$14*'II Rate Development &amp; Change'!$L$35</f>
        <v>#DIV/0!</v>
      </c>
      <c r="BD76" s="440" t="e">
        <f>'III Plan Rates'!$AA78*'V Consumer Factors'!$N$15*'II Rate Development &amp; Change'!$L$35</f>
        <v>#DIV/0!</v>
      </c>
      <c r="BE76" s="440" t="e">
        <f>'III Plan Rates'!$AA78*'V Consumer Factors'!$N$16*'II Rate Development &amp; Change'!$L$35</f>
        <v>#DIV/0!</v>
      </c>
      <c r="BF76" s="440" t="e">
        <f>'III Plan Rates'!$AA78*'V Consumer Factors'!$N$17*'II Rate Development &amp; Change'!$L$35</f>
        <v>#DIV/0!</v>
      </c>
      <c r="BG76" s="440" t="e">
        <f>'III Plan Rates'!$AA78*'V Consumer Factors'!$N$18*'II Rate Development &amp; Change'!$L$35</f>
        <v>#DIV/0!</v>
      </c>
      <c r="BH76" s="440" t="e">
        <f>'III Plan Rates'!$AA78*'V Consumer Factors'!$N$19*'II Rate Development &amp; Change'!$L$35</f>
        <v>#DIV/0!</v>
      </c>
      <c r="BI76" s="440" t="e">
        <f>'III Plan Rates'!$AA78*'V Consumer Factors'!$N$20*'II Rate Development &amp; Change'!$L$35</f>
        <v>#DIV/0!</v>
      </c>
      <c r="BJ76" s="440">
        <f>IF('III Plan Rates'!$AP78&gt;0,SUMPRODUCT(BA76:BI76,'III Plan Rates'!$AG78:$AO78)/'III Plan Rates'!$AP78,0)</f>
        <v>0</v>
      </c>
      <c r="BK76" s="445"/>
      <c r="BL76" s="440" t="e">
        <f>'III Plan Rates'!$AA78*'V Consumer Factors'!$N$12*'II Rate Development &amp; Change'!$M$35</f>
        <v>#DIV/0!</v>
      </c>
      <c r="BM76" s="440" t="e">
        <f>'III Plan Rates'!$AA78*'V Consumer Factors'!$N$13*'II Rate Development &amp; Change'!$M$35</f>
        <v>#DIV/0!</v>
      </c>
      <c r="BN76" s="440" t="e">
        <f>'III Plan Rates'!$AA78*'V Consumer Factors'!$N$14*'II Rate Development &amp; Change'!$M$35</f>
        <v>#DIV/0!</v>
      </c>
      <c r="BO76" s="440" t="e">
        <f>'III Plan Rates'!$AA78*'V Consumer Factors'!$N$15*'II Rate Development &amp; Change'!$M$35</f>
        <v>#DIV/0!</v>
      </c>
      <c r="BP76" s="440" t="e">
        <f>'III Plan Rates'!$AA78*'V Consumer Factors'!$N$16*'II Rate Development &amp; Change'!$M$35</f>
        <v>#DIV/0!</v>
      </c>
      <c r="BQ76" s="440" t="e">
        <f>'III Plan Rates'!$AA78*'V Consumer Factors'!$N$17*'II Rate Development &amp; Change'!$M$35</f>
        <v>#DIV/0!</v>
      </c>
      <c r="BR76" s="440" t="e">
        <f>'III Plan Rates'!$AA78*'V Consumer Factors'!$N$18*'II Rate Development &amp; Change'!$M$35</f>
        <v>#DIV/0!</v>
      </c>
      <c r="BS76" s="440" t="e">
        <f>'III Plan Rates'!$AA78*'V Consumer Factors'!$N$19*'II Rate Development &amp; Change'!$M$35</f>
        <v>#DIV/0!</v>
      </c>
      <c r="BT76" s="440" t="e">
        <f>'III Plan Rates'!$AA78*'V Consumer Factors'!$N$20*'II Rate Development &amp; Change'!$M$35</f>
        <v>#DIV/0!</v>
      </c>
      <c r="BU76" s="440">
        <f>IF('III Plan Rates'!$AP78&gt;0,SUMPRODUCT(BL76:BT76,'III Plan Rates'!$AG78:$AO78)/'III Plan Rates'!$AP78,0)</f>
        <v>0</v>
      </c>
    </row>
    <row r="77" spans="1:73" x14ac:dyDescent="0.25">
      <c r="A77" s="8" t="s">
        <v>142</v>
      </c>
      <c r="B77" s="437">
        <f>'III Plan Rates'!B79</f>
        <v>0</v>
      </c>
      <c r="C77" s="435">
        <f>'III Plan Rates'!D79</f>
        <v>0</v>
      </c>
      <c r="D77" s="436">
        <f>'III Plan Rates'!E79</f>
        <v>0</v>
      </c>
      <c r="E77" s="437">
        <f>'III Plan Rates'!F79</f>
        <v>0</v>
      </c>
      <c r="F77" s="438">
        <f>'III Plan Rates'!G79</f>
        <v>0</v>
      </c>
      <c r="G77" s="438">
        <f>'III Plan Rates'!J79</f>
        <v>0</v>
      </c>
      <c r="H77" s="258"/>
      <c r="I77" s="269"/>
      <c r="J77" s="269"/>
      <c r="K77" s="269"/>
      <c r="L77" s="269"/>
      <c r="M77" s="269"/>
      <c r="N77" s="269"/>
      <c r="O77" s="269"/>
      <c r="P77" s="269"/>
      <c r="Q77" s="269"/>
      <c r="R77" s="440">
        <f>IF('III Plan Rates'!$AP79&gt;0,SUMPRODUCT(I77:Q77,'III Plan Rates'!$AG79:$AO79)/'III Plan Rates'!$AP79,0)</f>
        <v>0</v>
      </c>
      <c r="S77" s="444"/>
      <c r="T77" s="440" t="e">
        <f>'III Plan Rates'!$AA79*'V Consumer Factors'!$N$12*'II Rate Development &amp; Change'!$J$35</f>
        <v>#DIV/0!</v>
      </c>
      <c r="U77" s="440" t="e">
        <f>'III Plan Rates'!$AA79*'V Consumer Factors'!$N$13*'II Rate Development &amp; Change'!$J$35</f>
        <v>#DIV/0!</v>
      </c>
      <c r="V77" s="440" t="e">
        <f>'III Plan Rates'!$AA79*'V Consumer Factors'!$N$14*'II Rate Development &amp; Change'!$J$35</f>
        <v>#DIV/0!</v>
      </c>
      <c r="W77" s="440" t="e">
        <f>'III Plan Rates'!$AA79*'V Consumer Factors'!$N$15*'II Rate Development &amp; Change'!$J$35</f>
        <v>#DIV/0!</v>
      </c>
      <c r="X77" s="440" t="e">
        <f>'III Plan Rates'!$AA79*'V Consumer Factors'!$N$16*'II Rate Development &amp; Change'!$J$35</f>
        <v>#DIV/0!</v>
      </c>
      <c r="Y77" s="440" t="e">
        <f>'III Plan Rates'!$AA79*'V Consumer Factors'!$N$17*'II Rate Development &amp; Change'!$J$35</f>
        <v>#DIV/0!</v>
      </c>
      <c r="Z77" s="440" t="e">
        <f>'III Plan Rates'!$AA79*'V Consumer Factors'!$N$18*'II Rate Development &amp; Change'!$J$35</f>
        <v>#DIV/0!</v>
      </c>
      <c r="AA77" s="440" t="e">
        <f>'III Plan Rates'!$AA79*'V Consumer Factors'!$N$19*'II Rate Development &amp; Change'!$J$35</f>
        <v>#DIV/0!</v>
      </c>
      <c r="AB77" s="440" t="e">
        <f>'III Plan Rates'!$AA79*'V Consumer Factors'!$N$20*'II Rate Development &amp; Change'!$J$35</f>
        <v>#DIV/0!</v>
      </c>
      <c r="AC77" s="440">
        <f>IF('III Plan Rates'!$AP79&gt;0,SUMPRODUCT(T77:AB77,'III Plan Rates'!$AG79:$AO79)/'III Plan Rates'!$AP79,0)</f>
        <v>0</v>
      </c>
      <c r="AD77" s="441"/>
      <c r="AE77" s="442">
        <f t="shared" si="2"/>
        <v>0</v>
      </c>
      <c r="AF77" s="442">
        <f t="shared" si="3"/>
        <v>0</v>
      </c>
      <c r="AG77" s="442">
        <f t="shared" si="4"/>
        <v>0</v>
      </c>
      <c r="AH77" s="442">
        <f t="shared" si="5"/>
        <v>0</v>
      </c>
      <c r="AI77" s="442">
        <f t="shared" si="6"/>
        <v>0</v>
      </c>
      <c r="AJ77" s="442">
        <f t="shared" si="7"/>
        <v>0</v>
      </c>
      <c r="AK77" s="442">
        <f t="shared" si="8"/>
        <v>0</v>
      </c>
      <c r="AL77" s="442">
        <f t="shared" si="9"/>
        <v>0</v>
      </c>
      <c r="AM77" s="442">
        <f t="shared" si="10"/>
        <v>0</v>
      </c>
      <c r="AN77" s="442">
        <f t="shared" si="12"/>
        <v>0</v>
      </c>
      <c r="AO77" s="441"/>
      <c r="AP77" s="440" t="e">
        <f>'III Plan Rates'!$AA79*'V Consumer Factors'!$N$12*'II Rate Development &amp; Change'!$K$35</f>
        <v>#DIV/0!</v>
      </c>
      <c r="AQ77" s="440" t="e">
        <f>'III Plan Rates'!$AA79*'V Consumer Factors'!$N$13*'II Rate Development &amp; Change'!$K$35</f>
        <v>#DIV/0!</v>
      </c>
      <c r="AR77" s="440" t="e">
        <f>'III Plan Rates'!$AA79*'V Consumer Factors'!$N$14*'II Rate Development &amp; Change'!$K$35</f>
        <v>#DIV/0!</v>
      </c>
      <c r="AS77" s="440" t="e">
        <f>'III Plan Rates'!$AA79*'V Consumer Factors'!$N$15*'II Rate Development &amp; Change'!$K$35</f>
        <v>#DIV/0!</v>
      </c>
      <c r="AT77" s="440" t="e">
        <f>'III Plan Rates'!$AA79*'V Consumer Factors'!$N$16*'II Rate Development &amp; Change'!$K$35</f>
        <v>#DIV/0!</v>
      </c>
      <c r="AU77" s="440" t="e">
        <f>'III Plan Rates'!$AA79*'V Consumer Factors'!$N$17*'II Rate Development &amp; Change'!$K$35</f>
        <v>#DIV/0!</v>
      </c>
      <c r="AV77" s="440" t="e">
        <f>'III Plan Rates'!$AA79*'V Consumer Factors'!$N$18*'II Rate Development &amp; Change'!$K$35</f>
        <v>#DIV/0!</v>
      </c>
      <c r="AW77" s="440" t="e">
        <f>'III Plan Rates'!$AA79*'V Consumer Factors'!$N$19*'II Rate Development &amp; Change'!$K$35</f>
        <v>#DIV/0!</v>
      </c>
      <c r="AX77" s="440" t="e">
        <f>'III Plan Rates'!$AA79*'V Consumer Factors'!$N$20*'II Rate Development &amp; Change'!$K$35</f>
        <v>#DIV/0!</v>
      </c>
      <c r="AY77" s="440">
        <f>IF('III Plan Rates'!$AP79&gt;0,SUMPRODUCT(AP77:AX77,'III Plan Rates'!$AG79:$AO79)/'III Plan Rates'!$AP79,0)</f>
        <v>0</v>
      </c>
      <c r="AZ77" s="445"/>
      <c r="BA77" s="440" t="e">
        <f>'III Plan Rates'!$AA79*'V Consumer Factors'!$N$12*'II Rate Development &amp; Change'!$L$35</f>
        <v>#DIV/0!</v>
      </c>
      <c r="BB77" s="440" t="e">
        <f>'III Plan Rates'!$AA79*'V Consumer Factors'!$N$13*'II Rate Development &amp; Change'!$L$35</f>
        <v>#DIV/0!</v>
      </c>
      <c r="BC77" s="440" t="e">
        <f>'III Plan Rates'!$AA79*'V Consumer Factors'!$N$14*'II Rate Development &amp; Change'!$L$35</f>
        <v>#DIV/0!</v>
      </c>
      <c r="BD77" s="440" t="e">
        <f>'III Plan Rates'!$AA79*'V Consumer Factors'!$N$15*'II Rate Development &amp; Change'!$L$35</f>
        <v>#DIV/0!</v>
      </c>
      <c r="BE77" s="440" t="e">
        <f>'III Plan Rates'!$AA79*'V Consumer Factors'!$N$16*'II Rate Development &amp; Change'!$L$35</f>
        <v>#DIV/0!</v>
      </c>
      <c r="BF77" s="440" t="e">
        <f>'III Plan Rates'!$AA79*'V Consumer Factors'!$N$17*'II Rate Development &amp; Change'!$L$35</f>
        <v>#DIV/0!</v>
      </c>
      <c r="BG77" s="440" t="e">
        <f>'III Plan Rates'!$AA79*'V Consumer Factors'!$N$18*'II Rate Development &amp; Change'!$L$35</f>
        <v>#DIV/0!</v>
      </c>
      <c r="BH77" s="440" t="e">
        <f>'III Plan Rates'!$AA79*'V Consumer Factors'!$N$19*'II Rate Development &amp; Change'!$L$35</f>
        <v>#DIV/0!</v>
      </c>
      <c r="BI77" s="440" t="e">
        <f>'III Plan Rates'!$AA79*'V Consumer Factors'!$N$20*'II Rate Development &amp; Change'!$L$35</f>
        <v>#DIV/0!</v>
      </c>
      <c r="BJ77" s="440">
        <f>IF('III Plan Rates'!$AP79&gt;0,SUMPRODUCT(BA77:BI77,'III Plan Rates'!$AG79:$AO79)/'III Plan Rates'!$AP79,0)</f>
        <v>0</v>
      </c>
      <c r="BK77" s="445"/>
      <c r="BL77" s="440" t="e">
        <f>'III Plan Rates'!$AA79*'V Consumer Factors'!$N$12*'II Rate Development &amp; Change'!$M$35</f>
        <v>#DIV/0!</v>
      </c>
      <c r="BM77" s="440" t="e">
        <f>'III Plan Rates'!$AA79*'V Consumer Factors'!$N$13*'II Rate Development &amp; Change'!$M$35</f>
        <v>#DIV/0!</v>
      </c>
      <c r="BN77" s="440" t="e">
        <f>'III Plan Rates'!$AA79*'V Consumer Factors'!$N$14*'II Rate Development &amp; Change'!$M$35</f>
        <v>#DIV/0!</v>
      </c>
      <c r="BO77" s="440" t="e">
        <f>'III Plan Rates'!$AA79*'V Consumer Factors'!$N$15*'II Rate Development &amp; Change'!$M$35</f>
        <v>#DIV/0!</v>
      </c>
      <c r="BP77" s="440" t="e">
        <f>'III Plan Rates'!$AA79*'V Consumer Factors'!$N$16*'II Rate Development &amp; Change'!$M$35</f>
        <v>#DIV/0!</v>
      </c>
      <c r="BQ77" s="440" t="e">
        <f>'III Plan Rates'!$AA79*'V Consumer Factors'!$N$17*'II Rate Development &amp; Change'!$M$35</f>
        <v>#DIV/0!</v>
      </c>
      <c r="BR77" s="440" t="e">
        <f>'III Plan Rates'!$AA79*'V Consumer Factors'!$N$18*'II Rate Development &amp; Change'!$M$35</f>
        <v>#DIV/0!</v>
      </c>
      <c r="BS77" s="440" t="e">
        <f>'III Plan Rates'!$AA79*'V Consumer Factors'!$N$19*'II Rate Development &amp; Change'!$M$35</f>
        <v>#DIV/0!</v>
      </c>
      <c r="BT77" s="440" t="e">
        <f>'III Plan Rates'!$AA79*'V Consumer Factors'!$N$20*'II Rate Development &amp; Change'!$M$35</f>
        <v>#DIV/0!</v>
      </c>
      <c r="BU77" s="440">
        <f>IF('III Plan Rates'!$AP79&gt;0,SUMPRODUCT(BL77:BT77,'III Plan Rates'!$AG79:$AO79)/'III Plan Rates'!$AP79,0)</f>
        <v>0</v>
      </c>
    </row>
    <row r="78" spans="1:73" x14ac:dyDescent="0.25">
      <c r="A78" s="8" t="s">
        <v>143</v>
      </c>
      <c r="B78" s="437">
        <f>'III Plan Rates'!B80</f>
        <v>0</v>
      </c>
      <c r="C78" s="435">
        <f>'III Plan Rates'!D80</f>
        <v>0</v>
      </c>
      <c r="D78" s="436">
        <f>'III Plan Rates'!E80</f>
        <v>0</v>
      </c>
      <c r="E78" s="437">
        <f>'III Plan Rates'!F80</f>
        <v>0</v>
      </c>
      <c r="F78" s="438">
        <f>'III Plan Rates'!G80</f>
        <v>0</v>
      </c>
      <c r="G78" s="438">
        <f>'III Plan Rates'!J80</f>
        <v>0</v>
      </c>
      <c r="H78" s="258"/>
      <c r="I78" s="269"/>
      <c r="J78" s="269"/>
      <c r="K78" s="269"/>
      <c r="L78" s="269"/>
      <c r="M78" s="269"/>
      <c r="N78" s="269"/>
      <c r="O78" s="269"/>
      <c r="P78" s="269"/>
      <c r="Q78" s="269"/>
      <c r="R78" s="440">
        <f>IF('III Plan Rates'!$AP80&gt;0,SUMPRODUCT(I78:Q78,'III Plan Rates'!$AG80:$AO80)/'III Plan Rates'!$AP80,0)</f>
        <v>0</v>
      </c>
      <c r="S78" s="444"/>
      <c r="T78" s="440" t="e">
        <f>'III Plan Rates'!$AA80*'V Consumer Factors'!$N$12*'II Rate Development &amp; Change'!$J$35</f>
        <v>#DIV/0!</v>
      </c>
      <c r="U78" s="440" t="e">
        <f>'III Plan Rates'!$AA80*'V Consumer Factors'!$N$13*'II Rate Development &amp; Change'!$J$35</f>
        <v>#DIV/0!</v>
      </c>
      <c r="V78" s="440" t="e">
        <f>'III Plan Rates'!$AA80*'V Consumer Factors'!$N$14*'II Rate Development &amp; Change'!$J$35</f>
        <v>#DIV/0!</v>
      </c>
      <c r="W78" s="440" t="e">
        <f>'III Plan Rates'!$AA80*'V Consumer Factors'!$N$15*'II Rate Development &amp; Change'!$J$35</f>
        <v>#DIV/0!</v>
      </c>
      <c r="X78" s="440" t="e">
        <f>'III Plan Rates'!$AA80*'V Consumer Factors'!$N$16*'II Rate Development &amp; Change'!$J$35</f>
        <v>#DIV/0!</v>
      </c>
      <c r="Y78" s="440" t="e">
        <f>'III Plan Rates'!$AA80*'V Consumer Factors'!$N$17*'II Rate Development &amp; Change'!$J$35</f>
        <v>#DIV/0!</v>
      </c>
      <c r="Z78" s="440" t="e">
        <f>'III Plan Rates'!$AA80*'V Consumer Factors'!$N$18*'II Rate Development &amp; Change'!$J$35</f>
        <v>#DIV/0!</v>
      </c>
      <c r="AA78" s="440" t="e">
        <f>'III Plan Rates'!$AA80*'V Consumer Factors'!$N$19*'II Rate Development &amp; Change'!$J$35</f>
        <v>#DIV/0!</v>
      </c>
      <c r="AB78" s="440" t="e">
        <f>'III Plan Rates'!$AA80*'V Consumer Factors'!$N$20*'II Rate Development &amp; Change'!$J$35</f>
        <v>#DIV/0!</v>
      </c>
      <c r="AC78" s="440">
        <f>IF('III Plan Rates'!$AP80&gt;0,SUMPRODUCT(T78:AB78,'III Plan Rates'!$AG80:$AO80)/'III Plan Rates'!$AP80,0)</f>
        <v>0</v>
      </c>
      <c r="AD78" s="441"/>
      <c r="AE78" s="442">
        <f t="shared" si="2"/>
        <v>0</v>
      </c>
      <c r="AF78" s="442">
        <f t="shared" si="3"/>
        <v>0</v>
      </c>
      <c r="AG78" s="442">
        <f t="shared" si="4"/>
        <v>0</v>
      </c>
      <c r="AH78" s="442">
        <f t="shared" si="5"/>
        <v>0</v>
      </c>
      <c r="AI78" s="442">
        <f t="shared" si="6"/>
        <v>0</v>
      </c>
      <c r="AJ78" s="442">
        <f t="shared" si="7"/>
        <v>0</v>
      </c>
      <c r="AK78" s="442">
        <f t="shared" si="8"/>
        <v>0</v>
      </c>
      <c r="AL78" s="442">
        <f t="shared" si="9"/>
        <v>0</v>
      </c>
      <c r="AM78" s="442">
        <f t="shared" si="10"/>
        <v>0</v>
      </c>
      <c r="AN78" s="442">
        <f t="shared" si="12"/>
        <v>0</v>
      </c>
      <c r="AO78" s="441"/>
      <c r="AP78" s="440" t="e">
        <f>'III Plan Rates'!$AA80*'V Consumer Factors'!$N$12*'II Rate Development &amp; Change'!$K$35</f>
        <v>#DIV/0!</v>
      </c>
      <c r="AQ78" s="440" t="e">
        <f>'III Plan Rates'!$AA80*'V Consumer Factors'!$N$13*'II Rate Development &amp; Change'!$K$35</f>
        <v>#DIV/0!</v>
      </c>
      <c r="AR78" s="440" t="e">
        <f>'III Plan Rates'!$AA80*'V Consumer Factors'!$N$14*'II Rate Development &amp; Change'!$K$35</f>
        <v>#DIV/0!</v>
      </c>
      <c r="AS78" s="440" t="e">
        <f>'III Plan Rates'!$AA80*'V Consumer Factors'!$N$15*'II Rate Development &amp; Change'!$K$35</f>
        <v>#DIV/0!</v>
      </c>
      <c r="AT78" s="440" t="e">
        <f>'III Plan Rates'!$AA80*'V Consumer Factors'!$N$16*'II Rate Development &amp; Change'!$K$35</f>
        <v>#DIV/0!</v>
      </c>
      <c r="AU78" s="440" t="e">
        <f>'III Plan Rates'!$AA80*'V Consumer Factors'!$N$17*'II Rate Development &amp; Change'!$K$35</f>
        <v>#DIV/0!</v>
      </c>
      <c r="AV78" s="440" t="e">
        <f>'III Plan Rates'!$AA80*'V Consumer Factors'!$N$18*'II Rate Development &amp; Change'!$K$35</f>
        <v>#DIV/0!</v>
      </c>
      <c r="AW78" s="440" t="e">
        <f>'III Plan Rates'!$AA80*'V Consumer Factors'!$N$19*'II Rate Development &amp; Change'!$K$35</f>
        <v>#DIV/0!</v>
      </c>
      <c r="AX78" s="440" t="e">
        <f>'III Plan Rates'!$AA80*'V Consumer Factors'!$N$20*'II Rate Development &amp; Change'!$K$35</f>
        <v>#DIV/0!</v>
      </c>
      <c r="AY78" s="440">
        <f>IF('III Plan Rates'!$AP80&gt;0,SUMPRODUCT(AP78:AX78,'III Plan Rates'!$AG80:$AO80)/'III Plan Rates'!$AP80,0)</f>
        <v>0</v>
      </c>
      <c r="AZ78" s="445"/>
      <c r="BA78" s="440" t="e">
        <f>'III Plan Rates'!$AA80*'V Consumer Factors'!$N$12*'II Rate Development &amp; Change'!$L$35</f>
        <v>#DIV/0!</v>
      </c>
      <c r="BB78" s="440" t="e">
        <f>'III Plan Rates'!$AA80*'V Consumer Factors'!$N$13*'II Rate Development &amp; Change'!$L$35</f>
        <v>#DIV/0!</v>
      </c>
      <c r="BC78" s="440" t="e">
        <f>'III Plan Rates'!$AA80*'V Consumer Factors'!$N$14*'II Rate Development &amp; Change'!$L$35</f>
        <v>#DIV/0!</v>
      </c>
      <c r="BD78" s="440" t="e">
        <f>'III Plan Rates'!$AA80*'V Consumer Factors'!$N$15*'II Rate Development &amp; Change'!$L$35</f>
        <v>#DIV/0!</v>
      </c>
      <c r="BE78" s="440" t="e">
        <f>'III Plan Rates'!$AA80*'V Consumer Factors'!$N$16*'II Rate Development &amp; Change'!$L$35</f>
        <v>#DIV/0!</v>
      </c>
      <c r="BF78" s="440" t="e">
        <f>'III Plan Rates'!$AA80*'V Consumer Factors'!$N$17*'II Rate Development &amp; Change'!$L$35</f>
        <v>#DIV/0!</v>
      </c>
      <c r="BG78" s="440" t="e">
        <f>'III Plan Rates'!$AA80*'V Consumer Factors'!$N$18*'II Rate Development &amp; Change'!$L$35</f>
        <v>#DIV/0!</v>
      </c>
      <c r="BH78" s="440" t="e">
        <f>'III Plan Rates'!$AA80*'V Consumer Factors'!$N$19*'II Rate Development &amp; Change'!$L$35</f>
        <v>#DIV/0!</v>
      </c>
      <c r="BI78" s="440" t="e">
        <f>'III Plan Rates'!$AA80*'V Consumer Factors'!$N$20*'II Rate Development &amp; Change'!$L$35</f>
        <v>#DIV/0!</v>
      </c>
      <c r="BJ78" s="440">
        <f>IF('III Plan Rates'!$AP80&gt;0,SUMPRODUCT(BA78:BI78,'III Plan Rates'!$AG80:$AO80)/'III Plan Rates'!$AP80,0)</f>
        <v>0</v>
      </c>
      <c r="BK78" s="445"/>
      <c r="BL78" s="440" t="e">
        <f>'III Plan Rates'!$AA80*'V Consumer Factors'!$N$12*'II Rate Development &amp; Change'!$M$35</f>
        <v>#DIV/0!</v>
      </c>
      <c r="BM78" s="440" t="e">
        <f>'III Plan Rates'!$AA80*'V Consumer Factors'!$N$13*'II Rate Development &amp; Change'!$M$35</f>
        <v>#DIV/0!</v>
      </c>
      <c r="BN78" s="440" t="e">
        <f>'III Plan Rates'!$AA80*'V Consumer Factors'!$N$14*'II Rate Development &amp; Change'!$M$35</f>
        <v>#DIV/0!</v>
      </c>
      <c r="BO78" s="440" t="e">
        <f>'III Plan Rates'!$AA80*'V Consumer Factors'!$N$15*'II Rate Development &amp; Change'!$M$35</f>
        <v>#DIV/0!</v>
      </c>
      <c r="BP78" s="440" t="e">
        <f>'III Plan Rates'!$AA80*'V Consumer Factors'!$N$16*'II Rate Development &amp; Change'!$M$35</f>
        <v>#DIV/0!</v>
      </c>
      <c r="BQ78" s="440" t="e">
        <f>'III Plan Rates'!$AA80*'V Consumer Factors'!$N$17*'II Rate Development &amp; Change'!$M$35</f>
        <v>#DIV/0!</v>
      </c>
      <c r="BR78" s="440" t="e">
        <f>'III Plan Rates'!$AA80*'V Consumer Factors'!$N$18*'II Rate Development &amp; Change'!$M$35</f>
        <v>#DIV/0!</v>
      </c>
      <c r="BS78" s="440" t="e">
        <f>'III Plan Rates'!$AA80*'V Consumer Factors'!$N$19*'II Rate Development &amp; Change'!$M$35</f>
        <v>#DIV/0!</v>
      </c>
      <c r="BT78" s="440" t="e">
        <f>'III Plan Rates'!$AA80*'V Consumer Factors'!$N$20*'II Rate Development &amp; Change'!$M$35</f>
        <v>#DIV/0!</v>
      </c>
      <c r="BU78" s="440">
        <f>IF('III Plan Rates'!$AP80&gt;0,SUMPRODUCT(BL78:BT78,'III Plan Rates'!$AG80:$AO80)/'III Plan Rates'!$AP80,0)</f>
        <v>0</v>
      </c>
    </row>
    <row r="79" spans="1:73" x14ac:dyDescent="0.25">
      <c r="A79" s="8" t="s">
        <v>144</v>
      </c>
      <c r="B79" s="437">
        <f>'III Plan Rates'!B81</f>
        <v>0</v>
      </c>
      <c r="C79" s="435">
        <f>'III Plan Rates'!D81</f>
        <v>0</v>
      </c>
      <c r="D79" s="436">
        <f>'III Plan Rates'!E81</f>
        <v>0</v>
      </c>
      <c r="E79" s="437">
        <f>'III Plan Rates'!F81</f>
        <v>0</v>
      </c>
      <c r="F79" s="438">
        <f>'III Plan Rates'!G81</f>
        <v>0</v>
      </c>
      <c r="G79" s="438">
        <f>'III Plan Rates'!J81</f>
        <v>0</v>
      </c>
      <c r="H79" s="258"/>
      <c r="I79" s="269"/>
      <c r="J79" s="269"/>
      <c r="K79" s="269"/>
      <c r="L79" s="269"/>
      <c r="M79" s="269"/>
      <c r="N79" s="269"/>
      <c r="O79" s="269"/>
      <c r="P79" s="269"/>
      <c r="Q79" s="269"/>
      <c r="R79" s="440">
        <f>IF('III Plan Rates'!$AP81&gt;0,SUMPRODUCT(I79:Q79,'III Plan Rates'!$AG81:$AO81)/'III Plan Rates'!$AP81,0)</f>
        <v>0</v>
      </c>
      <c r="S79" s="444"/>
      <c r="T79" s="440" t="e">
        <f>'III Plan Rates'!$AA81*'V Consumer Factors'!$N$12*'II Rate Development &amp; Change'!$J$35</f>
        <v>#DIV/0!</v>
      </c>
      <c r="U79" s="440" t="e">
        <f>'III Plan Rates'!$AA81*'V Consumer Factors'!$N$13*'II Rate Development &amp; Change'!$J$35</f>
        <v>#DIV/0!</v>
      </c>
      <c r="V79" s="440" t="e">
        <f>'III Plan Rates'!$AA81*'V Consumer Factors'!$N$14*'II Rate Development &amp; Change'!$J$35</f>
        <v>#DIV/0!</v>
      </c>
      <c r="W79" s="440" t="e">
        <f>'III Plan Rates'!$AA81*'V Consumer Factors'!$N$15*'II Rate Development &amp; Change'!$J$35</f>
        <v>#DIV/0!</v>
      </c>
      <c r="X79" s="440" t="e">
        <f>'III Plan Rates'!$AA81*'V Consumer Factors'!$N$16*'II Rate Development &amp; Change'!$J$35</f>
        <v>#DIV/0!</v>
      </c>
      <c r="Y79" s="440" t="e">
        <f>'III Plan Rates'!$AA81*'V Consumer Factors'!$N$17*'II Rate Development &amp; Change'!$J$35</f>
        <v>#DIV/0!</v>
      </c>
      <c r="Z79" s="440" t="e">
        <f>'III Plan Rates'!$AA81*'V Consumer Factors'!$N$18*'II Rate Development &amp; Change'!$J$35</f>
        <v>#DIV/0!</v>
      </c>
      <c r="AA79" s="440" t="e">
        <f>'III Plan Rates'!$AA81*'V Consumer Factors'!$N$19*'II Rate Development &amp; Change'!$J$35</f>
        <v>#DIV/0!</v>
      </c>
      <c r="AB79" s="440" t="e">
        <f>'III Plan Rates'!$AA81*'V Consumer Factors'!$N$20*'II Rate Development &amp; Change'!$J$35</f>
        <v>#DIV/0!</v>
      </c>
      <c r="AC79" s="440">
        <f>IF('III Plan Rates'!$AP81&gt;0,SUMPRODUCT(T79:AB79,'III Plan Rates'!$AG81:$AO81)/'III Plan Rates'!$AP81,0)</f>
        <v>0</v>
      </c>
      <c r="AD79" s="441"/>
      <c r="AE79" s="442">
        <f t="shared" si="2"/>
        <v>0</v>
      </c>
      <c r="AF79" s="442">
        <f t="shared" si="3"/>
        <v>0</v>
      </c>
      <c r="AG79" s="442">
        <f t="shared" si="4"/>
        <v>0</v>
      </c>
      <c r="AH79" s="442">
        <f t="shared" si="5"/>
        <v>0</v>
      </c>
      <c r="AI79" s="442">
        <f t="shared" si="6"/>
        <v>0</v>
      </c>
      <c r="AJ79" s="442">
        <f t="shared" si="7"/>
        <v>0</v>
      </c>
      <c r="AK79" s="442">
        <f t="shared" si="8"/>
        <v>0</v>
      </c>
      <c r="AL79" s="442">
        <f t="shared" si="9"/>
        <v>0</v>
      </c>
      <c r="AM79" s="442">
        <f t="shared" si="10"/>
        <v>0</v>
      </c>
      <c r="AN79" s="442">
        <f t="shared" si="12"/>
        <v>0</v>
      </c>
      <c r="AO79" s="441"/>
      <c r="AP79" s="440" t="e">
        <f>'III Plan Rates'!$AA81*'V Consumer Factors'!$N$12*'II Rate Development &amp; Change'!$K$35</f>
        <v>#DIV/0!</v>
      </c>
      <c r="AQ79" s="440" t="e">
        <f>'III Plan Rates'!$AA81*'V Consumer Factors'!$N$13*'II Rate Development &amp; Change'!$K$35</f>
        <v>#DIV/0!</v>
      </c>
      <c r="AR79" s="440" t="e">
        <f>'III Plan Rates'!$AA81*'V Consumer Factors'!$N$14*'II Rate Development &amp; Change'!$K$35</f>
        <v>#DIV/0!</v>
      </c>
      <c r="AS79" s="440" t="e">
        <f>'III Plan Rates'!$AA81*'V Consumer Factors'!$N$15*'II Rate Development &amp; Change'!$K$35</f>
        <v>#DIV/0!</v>
      </c>
      <c r="AT79" s="440" t="e">
        <f>'III Plan Rates'!$AA81*'V Consumer Factors'!$N$16*'II Rate Development &amp; Change'!$K$35</f>
        <v>#DIV/0!</v>
      </c>
      <c r="AU79" s="440" t="e">
        <f>'III Plan Rates'!$AA81*'V Consumer Factors'!$N$17*'II Rate Development &amp; Change'!$K$35</f>
        <v>#DIV/0!</v>
      </c>
      <c r="AV79" s="440" t="e">
        <f>'III Plan Rates'!$AA81*'V Consumer Factors'!$N$18*'II Rate Development &amp; Change'!$K$35</f>
        <v>#DIV/0!</v>
      </c>
      <c r="AW79" s="440" t="e">
        <f>'III Plan Rates'!$AA81*'V Consumer Factors'!$N$19*'II Rate Development &amp; Change'!$K$35</f>
        <v>#DIV/0!</v>
      </c>
      <c r="AX79" s="440" t="e">
        <f>'III Plan Rates'!$AA81*'V Consumer Factors'!$N$20*'II Rate Development &amp; Change'!$K$35</f>
        <v>#DIV/0!</v>
      </c>
      <c r="AY79" s="440">
        <f>IF('III Plan Rates'!$AP81&gt;0,SUMPRODUCT(AP79:AX79,'III Plan Rates'!$AG81:$AO81)/'III Plan Rates'!$AP81,0)</f>
        <v>0</v>
      </c>
      <c r="AZ79" s="445"/>
      <c r="BA79" s="440" t="e">
        <f>'III Plan Rates'!$AA81*'V Consumer Factors'!$N$12*'II Rate Development &amp; Change'!$L$35</f>
        <v>#DIV/0!</v>
      </c>
      <c r="BB79" s="440" t="e">
        <f>'III Plan Rates'!$AA81*'V Consumer Factors'!$N$13*'II Rate Development &amp; Change'!$L$35</f>
        <v>#DIV/0!</v>
      </c>
      <c r="BC79" s="440" t="e">
        <f>'III Plan Rates'!$AA81*'V Consumer Factors'!$N$14*'II Rate Development &amp; Change'!$L$35</f>
        <v>#DIV/0!</v>
      </c>
      <c r="BD79" s="440" t="e">
        <f>'III Plan Rates'!$AA81*'V Consumer Factors'!$N$15*'II Rate Development &amp; Change'!$L$35</f>
        <v>#DIV/0!</v>
      </c>
      <c r="BE79" s="440" t="e">
        <f>'III Plan Rates'!$AA81*'V Consumer Factors'!$N$16*'II Rate Development &amp; Change'!$L$35</f>
        <v>#DIV/0!</v>
      </c>
      <c r="BF79" s="440" t="e">
        <f>'III Plan Rates'!$AA81*'V Consumer Factors'!$N$17*'II Rate Development &amp; Change'!$L$35</f>
        <v>#DIV/0!</v>
      </c>
      <c r="BG79" s="440" t="e">
        <f>'III Plan Rates'!$AA81*'V Consumer Factors'!$N$18*'II Rate Development &amp; Change'!$L$35</f>
        <v>#DIV/0!</v>
      </c>
      <c r="BH79" s="440" t="e">
        <f>'III Plan Rates'!$AA81*'V Consumer Factors'!$N$19*'II Rate Development &amp; Change'!$L$35</f>
        <v>#DIV/0!</v>
      </c>
      <c r="BI79" s="440" t="e">
        <f>'III Plan Rates'!$AA81*'V Consumer Factors'!$N$20*'II Rate Development &amp; Change'!$L$35</f>
        <v>#DIV/0!</v>
      </c>
      <c r="BJ79" s="440">
        <f>IF('III Plan Rates'!$AP81&gt;0,SUMPRODUCT(BA79:BI79,'III Plan Rates'!$AG81:$AO81)/'III Plan Rates'!$AP81,0)</f>
        <v>0</v>
      </c>
      <c r="BK79" s="445"/>
      <c r="BL79" s="440" t="e">
        <f>'III Plan Rates'!$AA81*'V Consumer Factors'!$N$12*'II Rate Development &amp; Change'!$M$35</f>
        <v>#DIV/0!</v>
      </c>
      <c r="BM79" s="440" t="e">
        <f>'III Plan Rates'!$AA81*'V Consumer Factors'!$N$13*'II Rate Development &amp; Change'!$M$35</f>
        <v>#DIV/0!</v>
      </c>
      <c r="BN79" s="440" t="e">
        <f>'III Plan Rates'!$AA81*'V Consumer Factors'!$N$14*'II Rate Development &amp; Change'!$M$35</f>
        <v>#DIV/0!</v>
      </c>
      <c r="BO79" s="440" t="e">
        <f>'III Plan Rates'!$AA81*'V Consumer Factors'!$N$15*'II Rate Development &amp; Change'!$M$35</f>
        <v>#DIV/0!</v>
      </c>
      <c r="BP79" s="440" t="e">
        <f>'III Plan Rates'!$AA81*'V Consumer Factors'!$N$16*'II Rate Development &amp; Change'!$M$35</f>
        <v>#DIV/0!</v>
      </c>
      <c r="BQ79" s="440" t="e">
        <f>'III Plan Rates'!$AA81*'V Consumer Factors'!$N$17*'II Rate Development &amp; Change'!$M$35</f>
        <v>#DIV/0!</v>
      </c>
      <c r="BR79" s="440" t="e">
        <f>'III Plan Rates'!$AA81*'V Consumer Factors'!$N$18*'II Rate Development &amp; Change'!$M$35</f>
        <v>#DIV/0!</v>
      </c>
      <c r="BS79" s="440" t="e">
        <f>'III Plan Rates'!$AA81*'V Consumer Factors'!$N$19*'II Rate Development &amp; Change'!$M$35</f>
        <v>#DIV/0!</v>
      </c>
      <c r="BT79" s="440" t="e">
        <f>'III Plan Rates'!$AA81*'V Consumer Factors'!$N$20*'II Rate Development &amp; Change'!$M$35</f>
        <v>#DIV/0!</v>
      </c>
      <c r="BU79" s="440">
        <f>IF('III Plan Rates'!$AP81&gt;0,SUMPRODUCT(BL79:BT79,'III Plan Rates'!$AG81:$AO81)/'III Plan Rates'!$AP81,0)</f>
        <v>0</v>
      </c>
    </row>
    <row r="80" spans="1:73" x14ac:dyDescent="0.25">
      <c r="A80" s="8" t="s">
        <v>145</v>
      </c>
      <c r="B80" s="437">
        <f>'III Plan Rates'!B82</f>
        <v>0</v>
      </c>
      <c r="C80" s="435">
        <f>'III Plan Rates'!D82</f>
        <v>0</v>
      </c>
      <c r="D80" s="436">
        <f>'III Plan Rates'!E82</f>
        <v>0</v>
      </c>
      <c r="E80" s="437">
        <f>'III Plan Rates'!F82</f>
        <v>0</v>
      </c>
      <c r="F80" s="438">
        <f>'III Plan Rates'!G82</f>
        <v>0</v>
      </c>
      <c r="G80" s="438">
        <f>'III Plan Rates'!J82</f>
        <v>0</v>
      </c>
      <c r="H80" s="258"/>
      <c r="I80" s="269"/>
      <c r="J80" s="269"/>
      <c r="K80" s="269"/>
      <c r="L80" s="269"/>
      <c r="M80" s="269"/>
      <c r="N80" s="269"/>
      <c r="O80" s="269"/>
      <c r="P80" s="269"/>
      <c r="Q80" s="269"/>
      <c r="R80" s="440">
        <f>IF('III Plan Rates'!$AP82&gt;0,SUMPRODUCT(I80:Q80,'III Plan Rates'!$AG82:$AO82)/'III Plan Rates'!$AP82,0)</f>
        <v>0</v>
      </c>
      <c r="S80" s="444"/>
      <c r="T80" s="440" t="e">
        <f>'III Plan Rates'!$AA82*'V Consumer Factors'!$N$12*'II Rate Development &amp; Change'!$J$35</f>
        <v>#DIV/0!</v>
      </c>
      <c r="U80" s="440" t="e">
        <f>'III Plan Rates'!$AA82*'V Consumer Factors'!$N$13*'II Rate Development &amp; Change'!$J$35</f>
        <v>#DIV/0!</v>
      </c>
      <c r="V80" s="440" t="e">
        <f>'III Plan Rates'!$AA82*'V Consumer Factors'!$N$14*'II Rate Development &amp; Change'!$J$35</f>
        <v>#DIV/0!</v>
      </c>
      <c r="W80" s="440" t="e">
        <f>'III Plan Rates'!$AA82*'V Consumer Factors'!$N$15*'II Rate Development &amp; Change'!$J$35</f>
        <v>#DIV/0!</v>
      </c>
      <c r="X80" s="440" t="e">
        <f>'III Plan Rates'!$AA82*'V Consumer Factors'!$N$16*'II Rate Development &amp; Change'!$J$35</f>
        <v>#DIV/0!</v>
      </c>
      <c r="Y80" s="440" t="e">
        <f>'III Plan Rates'!$AA82*'V Consumer Factors'!$N$17*'II Rate Development &amp; Change'!$J$35</f>
        <v>#DIV/0!</v>
      </c>
      <c r="Z80" s="440" t="e">
        <f>'III Plan Rates'!$AA82*'V Consumer Factors'!$N$18*'II Rate Development &amp; Change'!$J$35</f>
        <v>#DIV/0!</v>
      </c>
      <c r="AA80" s="440" t="e">
        <f>'III Plan Rates'!$AA82*'V Consumer Factors'!$N$19*'II Rate Development &amp; Change'!$J$35</f>
        <v>#DIV/0!</v>
      </c>
      <c r="AB80" s="440" t="e">
        <f>'III Plan Rates'!$AA82*'V Consumer Factors'!$N$20*'II Rate Development &amp; Change'!$J$35</f>
        <v>#DIV/0!</v>
      </c>
      <c r="AC80" s="440">
        <f>IF('III Plan Rates'!$AP82&gt;0,SUMPRODUCT(T80:AB80,'III Plan Rates'!$AG82:$AO82)/'III Plan Rates'!$AP82,0)</f>
        <v>0</v>
      </c>
      <c r="AD80" s="441"/>
      <c r="AE80" s="442">
        <f t="shared" si="2"/>
        <v>0</v>
      </c>
      <c r="AF80" s="442">
        <f t="shared" si="3"/>
        <v>0</v>
      </c>
      <c r="AG80" s="442">
        <f t="shared" si="4"/>
        <v>0</v>
      </c>
      <c r="AH80" s="442">
        <f t="shared" si="5"/>
        <v>0</v>
      </c>
      <c r="AI80" s="442">
        <f t="shared" si="6"/>
        <v>0</v>
      </c>
      <c r="AJ80" s="442">
        <f t="shared" si="7"/>
        <v>0</v>
      </c>
      <c r="AK80" s="442">
        <f t="shared" si="8"/>
        <v>0</v>
      </c>
      <c r="AL80" s="442">
        <f t="shared" si="9"/>
        <v>0</v>
      </c>
      <c r="AM80" s="442">
        <f t="shared" si="10"/>
        <v>0</v>
      </c>
      <c r="AN80" s="442">
        <f t="shared" si="12"/>
        <v>0</v>
      </c>
      <c r="AO80" s="441"/>
      <c r="AP80" s="440" t="e">
        <f>'III Plan Rates'!$AA82*'V Consumer Factors'!$N$12*'II Rate Development &amp; Change'!$K$35</f>
        <v>#DIV/0!</v>
      </c>
      <c r="AQ80" s="440" t="e">
        <f>'III Plan Rates'!$AA82*'V Consumer Factors'!$N$13*'II Rate Development &amp; Change'!$K$35</f>
        <v>#DIV/0!</v>
      </c>
      <c r="AR80" s="440" t="e">
        <f>'III Plan Rates'!$AA82*'V Consumer Factors'!$N$14*'II Rate Development &amp; Change'!$K$35</f>
        <v>#DIV/0!</v>
      </c>
      <c r="AS80" s="440" t="e">
        <f>'III Plan Rates'!$AA82*'V Consumer Factors'!$N$15*'II Rate Development &amp; Change'!$K$35</f>
        <v>#DIV/0!</v>
      </c>
      <c r="AT80" s="440" t="e">
        <f>'III Plan Rates'!$AA82*'V Consumer Factors'!$N$16*'II Rate Development &amp; Change'!$K$35</f>
        <v>#DIV/0!</v>
      </c>
      <c r="AU80" s="440" t="e">
        <f>'III Plan Rates'!$AA82*'V Consumer Factors'!$N$17*'II Rate Development &amp; Change'!$K$35</f>
        <v>#DIV/0!</v>
      </c>
      <c r="AV80" s="440" t="e">
        <f>'III Plan Rates'!$AA82*'V Consumer Factors'!$N$18*'II Rate Development &amp; Change'!$K$35</f>
        <v>#DIV/0!</v>
      </c>
      <c r="AW80" s="440" t="e">
        <f>'III Plan Rates'!$AA82*'V Consumer Factors'!$N$19*'II Rate Development &amp; Change'!$K$35</f>
        <v>#DIV/0!</v>
      </c>
      <c r="AX80" s="440" t="e">
        <f>'III Plan Rates'!$AA82*'V Consumer Factors'!$N$20*'II Rate Development &amp; Change'!$K$35</f>
        <v>#DIV/0!</v>
      </c>
      <c r="AY80" s="440">
        <f>IF('III Plan Rates'!$AP82&gt;0,SUMPRODUCT(AP80:AX80,'III Plan Rates'!$AG82:$AO82)/'III Plan Rates'!$AP82,0)</f>
        <v>0</v>
      </c>
      <c r="AZ80" s="445"/>
      <c r="BA80" s="440" t="e">
        <f>'III Plan Rates'!$AA82*'V Consumer Factors'!$N$12*'II Rate Development &amp; Change'!$L$35</f>
        <v>#DIV/0!</v>
      </c>
      <c r="BB80" s="440" t="e">
        <f>'III Plan Rates'!$AA82*'V Consumer Factors'!$N$13*'II Rate Development &amp; Change'!$L$35</f>
        <v>#DIV/0!</v>
      </c>
      <c r="BC80" s="440" t="e">
        <f>'III Plan Rates'!$AA82*'V Consumer Factors'!$N$14*'II Rate Development &amp; Change'!$L$35</f>
        <v>#DIV/0!</v>
      </c>
      <c r="BD80" s="440" t="e">
        <f>'III Plan Rates'!$AA82*'V Consumer Factors'!$N$15*'II Rate Development &amp; Change'!$L$35</f>
        <v>#DIV/0!</v>
      </c>
      <c r="BE80" s="440" t="e">
        <f>'III Plan Rates'!$AA82*'V Consumer Factors'!$N$16*'II Rate Development &amp; Change'!$L$35</f>
        <v>#DIV/0!</v>
      </c>
      <c r="BF80" s="440" t="e">
        <f>'III Plan Rates'!$AA82*'V Consumer Factors'!$N$17*'II Rate Development &amp; Change'!$L$35</f>
        <v>#DIV/0!</v>
      </c>
      <c r="BG80" s="440" t="e">
        <f>'III Plan Rates'!$AA82*'V Consumer Factors'!$N$18*'II Rate Development &amp; Change'!$L$35</f>
        <v>#DIV/0!</v>
      </c>
      <c r="BH80" s="440" t="e">
        <f>'III Plan Rates'!$AA82*'V Consumer Factors'!$N$19*'II Rate Development &amp; Change'!$L$35</f>
        <v>#DIV/0!</v>
      </c>
      <c r="BI80" s="440" t="e">
        <f>'III Plan Rates'!$AA82*'V Consumer Factors'!$N$20*'II Rate Development &amp; Change'!$L$35</f>
        <v>#DIV/0!</v>
      </c>
      <c r="BJ80" s="440">
        <f>IF('III Plan Rates'!$AP82&gt;0,SUMPRODUCT(BA80:BI80,'III Plan Rates'!$AG82:$AO82)/'III Plan Rates'!$AP82,0)</f>
        <v>0</v>
      </c>
      <c r="BK80" s="445"/>
      <c r="BL80" s="440" t="e">
        <f>'III Plan Rates'!$AA82*'V Consumer Factors'!$N$12*'II Rate Development &amp; Change'!$M$35</f>
        <v>#DIV/0!</v>
      </c>
      <c r="BM80" s="440" t="e">
        <f>'III Plan Rates'!$AA82*'V Consumer Factors'!$N$13*'II Rate Development &amp; Change'!$M$35</f>
        <v>#DIV/0!</v>
      </c>
      <c r="BN80" s="440" t="e">
        <f>'III Plan Rates'!$AA82*'V Consumer Factors'!$N$14*'II Rate Development &amp; Change'!$M$35</f>
        <v>#DIV/0!</v>
      </c>
      <c r="BO80" s="440" t="e">
        <f>'III Plan Rates'!$AA82*'V Consumer Factors'!$N$15*'II Rate Development &amp; Change'!$M$35</f>
        <v>#DIV/0!</v>
      </c>
      <c r="BP80" s="440" t="e">
        <f>'III Plan Rates'!$AA82*'V Consumer Factors'!$N$16*'II Rate Development &amp; Change'!$M$35</f>
        <v>#DIV/0!</v>
      </c>
      <c r="BQ80" s="440" t="e">
        <f>'III Plan Rates'!$AA82*'V Consumer Factors'!$N$17*'II Rate Development &amp; Change'!$M$35</f>
        <v>#DIV/0!</v>
      </c>
      <c r="BR80" s="440" t="e">
        <f>'III Plan Rates'!$AA82*'V Consumer Factors'!$N$18*'II Rate Development &amp; Change'!$M$35</f>
        <v>#DIV/0!</v>
      </c>
      <c r="BS80" s="440" t="e">
        <f>'III Plan Rates'!$AA82*'V Consumer Factors'!$N$19*'II Rate Development &amp; Change'!$M$35</f>
        <v>#DIV/0!</v>
      </c>
      <c r="BT80" s="440" t="e">
        <f>'III Plan Rates'!$AA82*'V Consumer Factors'!$N$20*'II Rate Development &amp; Change'!$M$35</f>
        <v>#DIV/0!</v>
      </c>
      <c r="BU80" s="440">
        <f>IF('III Plan Rates'!$AP82&gt;0,SUMPRODUCT(BL80:BT80,'III Plan Rates'!$AG82:$AO82)/'III Plan Rates'!$AP82,0)</f>
        <v>0</v>
      </c>
    </row>
    <row r="81" spans="1:73" x14ac:dyDescent="0.25">
      <c r="A81" s="8" t="s">
        <v>146</v>
      </c>
      <c r="B81" s="437">
        <f>'III Plan Rates'!B83</f>
        <v>0</v>
      </c>
      <c r="C81" s="435">
        <f>'III Plan Rates'!D83</f>
        <v>0</v>
      </c>
      <c r="D81" s="436">
        <f>'III Plan Rates'!E83</f>
        <v>0</v>
      </c>
      <c r="E81" s="437">
        <f>'III Plan Rates'!F83</f>
        <v>0</v>
      </c>
      <c r="F81" s="438">
        <f>'III Plan Rates'!G83</f>
        <v>0</v>
      </c>
      <c r="G81" s="438">
        <f>'III Plan Rates'!J83</f>
        <v>0</v>
      </c>
      <c r="H81" s="258"/>
      <c r="I81" s="269"/>
      <c r="J81" s="269"/>
      <c r="K81" s="269"/>
      <c r="L81" s="269"/>
      <c r="M81" s="269"/>
      <c r="N81" s="269"/>
      <c r="O81" s="269"/>
      <c r="P81" s="269"/>
      <c r="Q81" s="269"/>
      <c r="R81" s="440">
        <f>IF('III Plan Rates'!$AP83&gt;0,SUMPRODUCT(I81:Q81,'III Plan Rates'!$AG83:$AO83)/'III Plan Rates'!$AP83,0)</f>
        <v>0</v>
      </c>
      <c r="S81" s="444"/>
      <c r="T81" s="440" t="e">
        <f>'III Plan Rates'!$AA83*'V Consumer Factors'!$N$12*'II Rate Development &amp; Change'!$J$35</f>
        <v>#DIV/0!</v>
      </c>
      <c r="U81" s="440" t="e">
        <f>'III Plan Rates'!$AA83*'V Consumer Factors'!$N$13*'II Rate Development &amp; Change'!$J$35</f>
        <v>#DIV/0!</v>
      </c>
      <c r="V81" s="440" t="e">
        <f>'III Plan Rates'!$AA83*'V Consumer Factors'!$N$14*'II Rate Development &amp; Change'!$J$35</f>
        <v>#DIV/0!</v>
      </c>
      <c r="W81" s="440" t="e">
        <f>'III Plan Rates'!$AA83*'V Consumer Factors'!$N$15*'II Rate Development &amp; Change'!$J$35</f>
        <v>#DIV/0!</v>
      </c>
      <c r="X81" s="440" t="e">
        <f>'III Plan Rates'!$AA83*'V Consumer Factors'!$N$16*'II Rate Development &amp; Change'!$J$35</f>
        <v>#DIV/0!</v>
      </c>
      <c r="Y81" s="440" t="e">
        <f>'III Plan Rates'!$AA83*'V Consumer Factors'!$N$17*'II Rate Development &amp; Change'!$J$35</f>
        <v>#DIV/0!</v>
      </c>
      <c r="Z81" s="440" t="e">
        <f>'III Plan Rates'!$AA83*'V Consumer Factors'!$N$18*'II Rate Development &amp; Change'!$J$35</f>
        <v>#DIV/0!</v>
      </c>
      <c r="AA81" s="440" t="e">
        <f>'III Plan Rates'!$AA83*'V Consumer Factors'!$N$19*'II Rate Development &amp; Change'!$J$35</f>
        <v>#DIV/0!</v>
      </c>
      <c r="AB81" s="440" t="e">
        <f>'III Plan Rates'!$AA83*'V Consumer Factors'!$N$20*'II Rate Development &amp; Change'!$J$35</f>
        <v>#DIV/0!</v>
      </c>
      <c r="AC81" s="440">
        <f>IF('III Plan Rates'!$AP83&gt;0,SUMPRODUCT(T81:AB81,'III Plan Rates'!$AG83:$AO83)/'III Plan Rates'!$AP83,0)</f>
        <v>0</v>
      </c>
      <c r="AD81" s="441"/>
      <c r="AE81" s="442">
        <f t="shared" si="2"/>
        <v>0</v>
      </c>
      <c r="AF81" s="442">
        <f t="shared" si="3"/>
        <v>0</v>
      </c>
      <c r="AG81" s="442">
        <f t="shared" si="4"/>
        <v>0</v>
      </c>
      <c r="AH81" s="442">
        <f t="shared" si="5"/>
        <v>0</v>
      </c>
      <c r="AI81" s="442">
        <f t="shared" si="6"/>
        <v>0</v>
      </c>
      <c r="AJ81" s="442">
        <f t="shared" si="7"/>
        <v>0</v>
      </c>
      <c r="AK81" s="442">
        <f t="shared" si="8"/>
        <v>0</v>
      </c>
      <c r="AL81" s="442">
        <f t="shared" si="9"/>
        <v>0</v>
      </c>
      <c r="AM81" s="442">
        <f t="shared" si="10"/>
        <v>0</v>
      </c>
      <c r="AN81" s="442">
        <f t="shared" si="12"/>
        <v>0</v>
      </c>
      <c r="AO81" s="441"/>
      <c r="AP81" s="440" t="e">
        <f>'III Plan Rates'!$AA83*'V Consumer Factors'!$N$12*'II Rate Development &amp; Change'!$K$35</f>
        <v>#DIV/0!</v>
      </c>
      <c r="AQ81" s="440" t="e">
        <f>'III Plan Rates'!$AA83*'V Consumer Factors'!$N$13*'II Rate Development &amp; Change'!$K$35</f>
        <v>#DIV/0!</v>
      </c>
      <c r="AR81" s="440" t="e">
        <f>'III Plan Rates'!$AA83*'V Consumer Factors'!$N$14*'II Rate Development &amp; Change'!$K$35</f>
        <v>#DIV/0!</v>
      </c>
      <c r="AS81" s="440" t="e">
        <f>'III Plan Rates'!$AA83*'V Consumer Factors'!$N$15*'II Rate Development &amp; Change'!$K$35</f>
        <v>#DIV/0!</v>
      </c>
      <c r="AT81" s="440" t="e">
        <f>'III Plan Rates'!$AA83*'V Consumer Factors'!$N$16*'II Rate Development &amp; Change'!$K$35</f>
        <v>#DIV/0!</v>
      </c>
      <c r="AU81" s="440" t="e">
        <f>'III Plan Rates'!$AA83*'V Consumer Factors'!$N$17*'II Rate Development &amp; Change'!$K$35</f>
        <v>#DIV/0!</v>
      </c>
      <c r="AV81" s="440" t="e">
        <f>'III Plan Rates'!$AA83*'V Consumer Factors'!$N$18*'II Rate Development &amp; Change'!$K$35</f>
        <v>#DIV/0!</v>
      </c>
      <c r="AW81" s="440" t="e">
        <f>'III Plan Rates'!$AA83*'V Consumer Factors'!$N$19*'II Rate Development &amp; Change'!$K$35</f>
        <v>#DIV/0!</v>
      </c>
      <c r="AX81" s="440" t="e">
        <f>'III Plan Rates'!$AA83*'V Consumer Factors'!$N$20*'II Rate Development &amp; Change'!$K$35</f>
        <v>#DIV/0!</v>
      </c>
      <c r="AY81" s="440">
        <f>IF('III Plan Rates'!$AP83&gt;0,SUMPRODUCT(AP81:AX81,'III Plan Rates'!$AG83:$AO83)/'III Plan Rates'!$AP83,0)</f>
        <v>0</v>
      </c>
      <c r="AZ81" s="445"/>
      <c r="BA81" s="440" t="e">
        <f>'III Plan Rates'!$AA83*'V Consumer Factors'!$N$12*'II Rate Development &amp; Change'!$L$35</f>
        <v>#DIV/0!</v>
      </c>
      <c r="BB81" s="440" t="e">
        <f>'III Plan Rates'!$AA83*'V Consumer Factors'!$N$13*'II Rate Development &amp; Change'!$L$35</f>
        <v>#DIV/0!</v>
      </c>
      <c r="BC81" s="440" t="e">
        <f>'III Plan Rates'!$AA83*'V Consumer Factors'!$N$14*'II Rate Development &amp; Change'!$L$35</f>
        <v>#DIV/0!</v>
      </c>
      <c r="BD81" s="440" t="e">
        <f>'III Plan Rates'!$AA83*'V Consumer Factors'!$N$15*'II Rate Development &amp; Change'!$L$35</f>
        <v>#DIV/0!</v>
      </c>
      <c r="BE81" s="440" t="e">
        <f>'III Plan Rates'!$AA83*'V Consumer Factors'!$N$16*'II Rate Development &amp; Change'!$L$35</f>
        <v>#DIV/0!</v>
      </c>
      <c r="BF81" s="440" t="e">
        <f>'III Plan Rates'!$AA83*'V Consumer Factors'!$N$17*'II Rate Development &amp; Change'!$L$35</f>
        <v>#DIV/0!</v>
      </c>
      <c r="BG81" s="440" t="e">
        <f>'III Plan Rates'!$AA83*'V Consumer Factors'!$N$18*'II Rate Development &amp; Change'!$L$35</f>
        <v>#DIV/0!</v>
      </c>
      <c r="BH81" s="440" t="e">
        <f>'III Plan Rates'!$AA83*'V Consumer Factors'!$N$19*'II Rate Development &amp; Change'!$L$35</f>
        <v>#DIV/0!</v>
      </c>
      <c r="BI81" s="440" t="e">
        <f>'III Plan Rates'!$AA83*'V Consumer Factors'!$N$20*'II Rate Development &amp; Change'!$L$35</f>
        <v>#DIV/0!</v>
      </c>
      <c r="BJ81" s="440">
        <f>IF('III Plan Rates'!$AP83&gt;0,SUMPRODUCT(BA81:BI81,'III Plan Rates'!$AG83:$AO83)/'III Plan Rates'!$AP83,0)</f>
        <v>0</v>
      </c>
      <c r="BK81" s="445"/>
      <c r="BL81" s="440" t="e">
        <f>'III Plan Rates'!$AA83*'V Consumer Factors'!$N$12*'II Rate Development &amp; Change'!$M$35</f>
        <v>#DIV/0!</v>
      </c>
      <c r="BM81" s="440" t="e">
        <f>'III Plan Rates'!$AA83*'V Consumer Factors'!$N$13*'II Rate Development &amp; Change'!$M$35</f>
        <v>#DIV/0!</v>
      </c>
      <c r="BN81" s="440" t="e">
        <f>'III Plan Rates'!$AA83*'V Consumer Factors'!$N$14*'II Rate Development &amp; Change'!$M$35</f>
        <v>#DIV/0!</v>
      </c>
      <c r="BO81" s="440" t="e">
        <f>'III Plan Rates'!$AA83*'V Consumer Factors'!$N$15*'II Rate Development &amp; Change'!$M$35</f>
        <v>#DIV/0!</v>
      </c>
      <c r="BP81" s="440" t="e">
        <f>'III Plan Rates'!$AA83*'V Consumer Factors'!$N$16*'II Rate Development &amp; Change'!$M$35</f>
        <v>#DIV/0!</v>
      </c>
      <c r="BQ81" s="440" t="e">
        <f>'III Plan Rates'!$AA83*'V Consumer Factors'!$N$17*'II Rate Development &amp; Change'!$M$35</f>
        <v>#DIV/0!</v>
      </c>
      <c r="BR81" s="440" t="e">
        <f>'III Plan Rates'!$AA83*'V Consumer Factors'!$N$18*'II Rate Development &amp; Change'!$M$35</f>
        <v>#DIV/0!</v>
      </c>
      <c r="BS81" s="440" t="e">
        <f>'III Plan Rates'!$AA83*'V Consumer Factors'!$N$19*'II Rate Development &amp; Change'!$M$35</f>
        <v>#DIV/0!</v>
      </c>
      <c r="BT81" s="440" t="e">
        <f>'III Plan Rates'!$AA83*'V Consumer Factors'!$N$20*'II Rate Development &amp; Change'!$M$35</f>
        <v>#DIV/0!</v>
      </c>
      <c r="BU81" s="440">
        <f>IF('III Plan Rates'!$AP83&gt;0,SUMPRODUCT(BL81:BT81,'III Plan Rates'!$AG83:$AO83)/'III Plan Rates'!$AP83,0)</f>
        <v>0</v>
      </c>
    </row>
    <row r="82" spans="1:73" x14ac:dyDescent="0.25">
      <c r="A82" s="8" t="s">
        <v>147</v>
      </c>
      <c r="B82" s="437">
        <f>'III Plan Rates'!B84</f>
        <v>0</v>
      </c>
      <c r="C82" s="435">
        <f>'III Plan Rates'!D84</f>
        <v>0</v>
      </c>
      <c r="D82" s="436">
        <f>'III Plan Rates'!E84</f>
        <v>0</v>
      </c>
      <c r="E82" s="437">
        <f>'III Plan Rates'!F84</f>
        <v>0</v>
      </c>
      <c r="F82" s="438">
        <f>'III Plan Rates'!G84</f>
        <v>0</v>
      </c>
      <c r="G82" s="438">
        <f>'III Plan Rates'!J84</f>
        <v>0</v>
      </c>
      <c r="H82" s="258"/>
      <c r="I82" s="269"/>
      <c r="J82" s="269"/>
      <c r="K82" s="269"/>
      <c r="L82" s="269"/>
      <c r="M82" s="269"/>
      <c r="N82" s="269"/>
      <c r="O82" s="269"/>
      <c r="P82" s="269"/>
      <c r="Q82" s="269"/>
      <c r="R82" s="440">
        <f>IF('III Plan Rates'!$AP84&gt;0,SUMPRODUCT(I82:Q82,'III Plan Rates'!$AG84:$AO84)/'III Plan Rates'!$AP84,0)</f>
        <v>0</v>
      </c>
      <c r="S82" s="444"/>
      <c r="T82" s="440" t="e">
        <f>'III Plan Rates'!$AA84*'V Consumer Factors'!$N$12*'II Rate Development &amp; Change'!$J$35</f>
        <v>#DIV/0!</v>
      </c>
      <c r="U82" s="440" t="e">
        <f>'III Plan Rates'!$AA84*'V Consumer Factors'!$N$13*'II Rate Development &amp; Change'!$J$35</f>
        <v>#DIV/0!</v>
      </c>
      <c r="V82" s="440" t="e">
        <f>'III Plan Rates'!$AA84*'V Consumer Factors'!$N$14*'II Rate Development &amp; Change'!$J$35</f>
        <v>#DIV/0!</v>
      </c>
      <c r="W82" s="440" t="e">
        <f>'III Plan Rates'!$AA84*'V Consumer Factors'!$N$15*'II Rate Development &amp; Change'!$J$35</f>
        <v>#DIV/0!</v>
      </c>
      <c r="X82" s="440" t="e">
        <f>'III Plan Rates'!$AA84*'V Consumer Factors'!$N$16*'II Rate Development &amp; Change'!$J$35</f>
        <v>#DIV/0!</v>
      </c>
      <c r="Y82" s="440" t="e">
        <f>'III Plan Rates'!$AA84*'V Consumer Factors'!$N$17*'II Rate Development &amp; Change'!$J$35</f>
        <v>#DIV/0!</v>
      </c>
      <c r="Z82" s="440" t="e">
        <f>'III Plan Rates'!$AA84*'V Consumer Factors'!$N$18*'II Rate Development &amp; Change'!$J$35</f>
        <v>#DIV/0!</v>
      </c>
      <c r="AA82" s="440" t="e">
        <f>'III Plan Rates'!$AA84*'V Consumer Factors'!$N$19*'II Rate Development &amp; Change'!$J$35</f>
        <v>#DIV/0!</v>
      </c>
      <c r="AB82" s="440" t="e">
        <f>'III Plan Rates'!$AA84*'V Consumer Factors'!$N$20*'II Rate Development &amp; Change'!$J$35</f>
        <v>#DIV/0!</v>
      </c>
      <c r="AC82" s="440">
        <f>IF('III Plan Rates'!$AP84&gt;0,SUMPRODUCT(T82:AB82,'III Plan Rates'!$AG84:$AO84)/'III Plan Rates'!$AP84,0)</f>
        <v>0</v>
      </c>
      <c r="AD82" s="441"/>
      <c r="AE82" s="442">
        <f t="shared" si="2"/>
        <v>0</v>
      </c>
      <c r="AF82" s="442">
        <f t="shared" si="3"/>
        <v>0</v>
      </c>
      <c r="AG82" s="442">
        <f t="shared" si="4"/>
        <v>0</v>
      </c>
      <c r="AH82" s="442">
        <f t="shared" si="5"/>
        <v>0</v>
      </c>
      <c r="AI82" s="442">
        <f t="shared" si="6"/>
        <v>0</v>
      </c>
      <c r="AJ82" s="442">
        <f t="shared" si="7"/>
        <v>0</v>
      </c>
      <c r="AK82" s="442">
        <f t="shared" si="8"/>
        <v>0</v>
      </c>
      <c r="AL82" s="442">
        <f t="shared" si="9"/>
        <v>0</v>
      </c>
      <c r="AM82" s="442">
        <f t="shared" si="10"/>
        <v>0</v>
      </c>
      <c r="AN82" s="442">
        <f t="shared" si="12"/>
        <v>0</v>
      </c>
      <c r="AO82" s="441"/>
      <c r="AP82" s="440" t="e">
        <f>'III Plan Rates'!$AA84*'V Consumer Factors'!$N$12*'II Rate Development &amp; Change'!$K$35</f>
        <v>#DIV/0!</v>
      </c>
      <c r="AQ82" s="440" t="e">
        <f>'III Plan Rates'!$AA84*'V Consumer Factors'!$N$13*'II Rate Development &amp; Change'!$K$35</f>
        <v>#DIV/0!</v>
      </c>
      <c r="AR82" s="440" t="e">
        <f>'III Plan Rates'!$AA84*'V Consumer Factors'!$N$14*'II Rate Development &amp; Change'!$K$35</f>
        <v>#DIV/0!</v>
      </c>
      <c r="AS82" s="440" t="e">
        <f>'III Plan Rates'!$AA84*'V Consumer Factors'!$N$15*'II Rate Development &amp; Change'!$K$35</f>
        <v>#DIV/0!</v>
      </c>
      <c r="AT82" s="440" t="e">
        <f>'III Plan Rates'!$AA84*'V Consumer Factors'!$N$16*'II Rate Development &amp; Change'!$K$35</f>
        <v>#DIV/0!</v>
      </c>
      <c r="AU82" s="440" t="e">
        <f>'III Plan Rates'!$AA84*'V Consumer Factors'!$N$17*'II Rate Development &amp; Change'!$K$35</f>
        <v>#DIV/0!</v>
      </c>
      <c r="AV82" s="440" t="e">
        <f>'III Plan Rates'!$AA84*'V Consumer Factors'!$N$18*'II Rate Development &amp; Change'!$K$35</f>
        <v>#DIV/0!</v>
      </c>
      <c r="AW82" s="440" t="e">
        <f>'III Plan Rates'!$AA84*'V Consumer Factors'!$N$19*'II Rate Development &amp; Change'!$K$35</f>
        <v>#DIV/0!</v>
      </c>
      <c r="AX82" s="440" t="e">
        <f>'III Plan Rates'!$AA84*'V Consumer Factors'!$N$20*'II Rate Development &amp; Change'!$K$35</f>
        <v>#DIV/0!</v>
      </c>
      <c r="AY82" s="440">
        <f>IF('III Plan Rates'!$AP84&gt;0,SUMPRODUCT(AP82:AX82,'III Plan Rates'!$AG84:$AO84)/'III Plan Rates'!$AP84,0)</f>
        <v>0</v>
      </c>
      <c r="AZ82" s="445"/>
      <c r="BA82" s="440" t="e">
        <f>'III Plan Rates'!$AA84*'V Consumer Factors'!$N$12*'II Rate Development &amp; Change'!$L$35</f>
        <v>#DIV/0!</v>
      </c>
      <c r="BB82" s="440" t="e">
        <f>'III Plan Rates'!$AA84*'V Consumer Factors'!$N$13*'II Rate Development &amp; Change'!$L$35</f>
        <v>#DIV/0!</v>
      </c>
      <c r="BC82" s="440" t="e">
        <f>'III Plan Rates'!$AA84*'V Consumer Factors'!$N$14*'II Rate Development &amp; Change'!$L$35</f>
        <v>#DIV/0!</v>
      </c>
      <c r="BD82" s="440" t="e">
        <f>'III Plan Rates'!$AA84*'V Consumer Factors'!$N$15*'II Rate Development &amp; Change'!$L$35</f>
        <v>#DIV/0!</v>
      </c>
      <c r="BE82" s="440" t="e">
        <f>'III Plan Rates'!$AA84*'V Consumer Factors'!$N$16*'II Rate Development &amp; Change'!$L$35</f>
        <v>#DIV/0!</v>
      </c>
      <c r="BF82" s="440" t="e">
        <f>'III Plan Rates'!$AA84*'V Consumer Factors'!$N$17*'II Rate Development &amp; Change'!$L$35</f>
        <v>#DIV/0!</v>
      </c>
      <c r="BG82" s="440" t="e">
        <f>'III Plan Rates'!$AA84*'V Consumer Factors'!$N$18*'II Rate Development &amp; Change'!$L$35</f>
        <v>#DIV/0!</v>
      </c>
      <c r="BH82" s="440" t="e">
        <f>'III Plan Rates'!$AA84*'V Consumer Factors'!$N$19*'II Rate Development &amp; Change'!$L$35</f>
        <v>#DIV/0!</v>
      </c>
      <c r="BI82" s="440" t="e">
        <f>'III Plan Rates'!$AA84*'V Consumer Factors'!$N$20*'II Rate Development &amp; Change'!$L$35</f>
        <v>#DIV/0!</v>
      </c>
      <c r="BJ82" s="440">
        <f>IF('III Plan Rates'!$AP84&gt;0,SUMPRODUCT(BA82:BI82,'III Plan Rates'!$AG84:$AO84)/'III Plan Rates'!$AP84,0)</f>
        <v>0</v>
      </c>
      <c r="BK82" s="445"/>
      <c r="BL82" s="440" t="e">
        <f>'III Plan Rates'!$AA84*'V Consumer Factors'!$N$12*'II Rate Development &amp; Change'!$M$35</f>
        <v>#DIV/0!</v>
      </c>
      <c r="BM82" s="440" t="e">
        <f>'III Plan Rates'!$AA84*'V Consumer Factors'!$N$13*'II Rate Development &amp; Change'!$M$35</f>
        <v>#DIV/0!</v>
      </c>
      <c r="BN82" s="440" t="e">
        <f>'III Plan Rates'!$AA84*'V Consumer Factors'!$N$14*'II Rate Development &amp; Change'!$M$35</f>
        <v>#DIV/0!</v>
      </c>
      <c r="BO82" s="440" t="e">
        <f>'III Plan Rates'!$AA84*'V Consumer Factors'!$N$15*'II Rate Development &amp; Change'!$M$35</f>
        <v>#DIV/0!</v>
      </c>
      <c r="BP82" s="440" t="e">
        <f>'III Plan Rates'!$AA84*'V Consumer Factors'!$N$16*'II Rate Development &amp; Change'!$M$35</f>
        <v>#DIV/0!</v>
      </c>
      <c r="BQ82" s="440" t="e">
        <f>'III Plan Rates'!$AA84*'V Consumer Factors'!$N$17*'II Rate Development &amp; Change'!$M$35</f>
        <v>#DIV/0!</v>
      </c>
      <c r="BR82" s="440" t="e">
        <f>'III Plan Rates'!$AA84*'V Consumer Factors'!$N$18*'II Rate Development &amp; Change'!$M$35</f>
        <v>#DIV/0!</v>
      </c>
      <c r="BS82" s="440" t="e">
        <f>'III Plan Rates'!$AA84*'V Consumer Factors'!$N$19*'II Rate Development &amp; Change'!$M$35</f>
        <v>#DIV/0!</v>
      </c>
      <c r="BT82" s="440" t="e">
        <f>'III Plan Rates'!$AA84*'V Consumer Factors'!$N$20*'II Rate Development &amp; Change'!$M$35</f>
        <v>#DIV/0!</v>
      </c>
      <c r="BU82" s="440">
        <f>IF('III Plan Rates'!$AP84&gt;0,SUMPRODUCT(BL82:BT82,'III Plan Rates'!$AG84:$AO84)/'III Plan Rates'!$AP84,0)</f>
        <v>0</v>
      </c>
    </row>
    <row r="83" spans="1:73" x14ac:dyDescent="0.25">
      <c r="A83" s="8" t="s">
        <v>148</v>
      </c>
      <c r="B83" s="437">
        <f>'III Plan Rates'!B85</f>
        <v>0</v>
      </c>
      <c r="C83" s="435">
        <f>'III Plan Rates'!D85</f>
        <v>0</v>
      </c>
      <c r="D83" s="436">
        <f>'III Plan Rates'!E85</f>
        <v>0</v>
      </c>
      <c r="E83" s="437">
        <f>'III Plan Rates'!F85</f>
        <v>0</v>
      </c>
      <c r="F83" s="438">
        <f>'III Plan Rates'!G85</f>
        <v>0</v>
      </c>
      <c r="G83" s="438">
        <f>'III Plan Rates'!J85</f>
        <v>0</v>
      </c>
      <c r="H83" s="258"/>
      <c r="I83" s="269"/>
      <c r="J83" s="269"/>
      <c r="K83" s="269"/>
      <c r="L83" s="269"/>
      <c r="M83" s="269"/>
      <c r="N83" s="269"/>
      <c r="O83" s="269"/>
      <c r="P83" s="269"/>
      <c r="Q83" s="269"/>
      <c r="R83" s="440">
        <f>IF('III Plan Rates'!$AP85&gt;0,SUMPRODUCT(I83:Q83,'III Plan Rates'!$AG85:$AO85)/'III Plan Rates'!$AP85,0)</f>
        <v>0</v>
      </c>
      <c r="S83" s="444"/>
      <c r="T83" s="440" t="e">
        <f>'III Plan Rates'!$AA85*'V Consumer Factors'!$N$12*'II Rate Development &amp; Change'!$J$35</f>
        <v>#DIV/0!</v>
      </c>
      <c r="U83" s="440" t="e">
        <f>'III Plan Rates'!$AA85*'V Consumer Factors'!$N$13*'II Rate Development &amp; Change'!$J$35</f>
        <v>#DIV/0!</v>
      </c>
      <c r="V83" s="440" t="e">
        <f>'III Plan Rates'!$AA85*'V Consumer Factors'!$N$14*'II Rate Development &amp; Change'!$J$35</f>
        <v>#DIV/0!</v>
      </c>
      <c r="W83" s="440" t="e">
        <f>'III Plan Rates'!$AA85*'V Consumer Factors'!$N$15*'II Rate Development &amp; Change'!$J$35</f>
        <v>#DIV/0!</v>
      </c>
      <c r="X83" s="440" t="e">
        <f>'III Plan Rates'!$AA85*'V Consumer Factors'!$N$16*'II Rate Development &amp; Change'!$J$35</f>
        <v>#DIV/0!</v>
      </c>
      <c r="Y83" s="440" t="e">
        <f>'III Plan Rates'!$AA85*'V Consumer Factors'!$N$17*'II Rate Development &amp; Change'!$J$35</f>
        <v>#DIV/0!</v>
      </c>
      <c r="Z83" s="440" t="e">
        <f>'III Plan Rates'!$AA85*'V Consumer Factors'!$N$18*'II Rate Development &amp; Change'!$J$35</f>
        <v>#DIV/0!</v>
      </c>
      <c r="AA83" s="440" t="e">
        <f>'III Plan Rates'!$AA85*'V Consumer Factors'!$N$19*'II Rate Development &amp; Change'!$J$35</f>
        <v>#DIV/0!</v>
      </c>
      <c r="AB83" s="440" t="e">
        <f>'III Plan Rates'!$AA85*'V Consumer Factors'!$N$20*'II Rate Development &amp; Change'!$J$35</f>
        <v>#DIV/0!</v>
      </c>
      <c r="AC83" s="440">
        <f>IF('III Plan Rates'!$AP85&gt;0,SUMPRODUCT(T83:AB83,'III Plan Rates'!$AG85:$AO85)/'III Plan Rates'!$AP85,0)</f>
        <v>0</v>
      </c>
      <c r="AD83" s="441"/>
      <c r="AE83" s="442">
        <f t="shared" si="2"/>
        <v>0</v>
      </c>
      <c r="AF83" s="442">
        <f t="shared" si="3"/>
        <v>0</v>
      </c>
      <c r="AG83" s="442">
        <f t="shared" si="4"/>
        <v>0</v>
      </c>
      <c r="AH83" s="442">
        <f t="shared" si="5"/>
        <v>0</v>
      </c>
      <c r="AI83" s="442">
        <f t="shared" si="6"/>
        <v>0</v>
      </c>
      <c r="AJ83" s="442">
        <f t="shared" si="7"/>
        <v>0</v>
      </c>
      <c r="AK83" s="442">
        <f t="shared" si="8"/>
        <v>0</v>
      </c>
      <c r="AL83" s="442">
        <f t="shared" si="9"/>
        <v>0</v>
      </c>
      <c r="AM83" s="442">
        <f t="shared" si="10"/>
        <v>0</v>
      </c>
      <c r="AN83" s="442">
        <f t="shared" si="12"/>
        <v>0</v>
      </c>
      <c r="AO83" s="441"/>
      <c r="AP83" s="440" t="e">
        <f>'III Plan Rates'!$AA85*'V Consumer Factors'!$N$12*'II Rate Development &amp; Change'!$K$35</f>
        <v>#DIV/0!</v>
      </c>
      <c r="AQ83" s="440" t="e">
        <f>'III Plan Rates'!$AA85*'V Consumer Factors'!$N$13*'II Rate Development &amp; Change'!$K$35</f>
        <v>#DIV/0!</v>
      </c>
      <c r="AR83" s="440" t="e">
        <f>'III Plan Rates'!$AA85*'V Consumer Factors'!$N$14*'II Rate Development &amp; Change'!$K$35</f>
        <v>#DIV/0!</v>
      </c>
      <c r="AS83" s="440" t="e">
        <f>'III Plan Rates'!$AA85*'V Consumer Factors'!$N$15*'II Rate Development &amp; Change'!$K$35</f>
        <v>#DIV/0!</v>
      </c>
      <c r="AT83" s="440" t="e">
        <f>'III Plan Rates'!$AA85*'V Consumer Factors'!$N$16*'II Rate Development &amp; Change'!$K$35</f>
        <v>#DIV/0!</v>
      </c>
      <c r="AU83" s="440" t="e">
        <f>'III Plan Rates'!$AA85*'V Consumer Factors'!$N$17*'II Rate Development &amp; Change'!$K$35</f>
        <v>#DIV/0!</v>
      </c>
      <c r="AV83" s="440" t="e">
        <f>'III Plan Rates'!$AA85*'V Consumer Factors'!$N$18*'II Rate Development &amp; Change'!$K$35</f>
        <v>#DIV/0!</v>
      </c>
      <c r="AW83" s="440" t="e">
        <f>'III Plan Rates'!$AA85*'V Consumer Factors'!$N$19*'II Rate Development &amp; Change'!$K$35</f>
        <v>#DIV/0!</v>
      </c>
      <c r="AX83" s="440" t="e">
        <f>'III Plan Rates'!$AA85*'V Consumer Factors'!$N$20*'II Rate Development &amp; Change'!$K$35</f>
        <v>#DIV/0!</v>
      </c>
      <c r="AY83" s="440">
        <f>IF('III Plan Rates'!$AP85&gt;0,SUMPRODUCT(AP83:AX83,'III Plan Rates'!$AG85:$AO85)/'III Plan Rates'!$AP85,0)</f>
        <v>0</v>
      </c>
      <c r="AZ83" s="445"/>
      <c r="BA83" s="440" t="e">
        <f>'III Plan Rates'!$AA85*'V Consumer Factors'!$N$12*'II Rate Development &amp; Change'!$L$35</f>
        <v>#DIV/0!</v>
      </c>
      <c r="BB83" s="440" t="e">
        <f>'III Plan Rates'!$AA85*'V Consumer Factors'!$N$13*'II Rate Development &amp; Change'!$L$35</f>
        <v>#DIV/0!</v>
      </c>
      <c r="BC83" s="440" t="e">
        <f>'III Plan Rates'!$AA85*'V Consumer Factors'!$N$14*'II Rate Development &amp; Change'!$L$35</f>
        <v>#DIV/0!</v>
      </c>
      <c r="BD83" s="440" t="e">
        <f>'III Plan Rates'!$AA85*'V Consumer Factors'!$N$15*'II Rate Development &amp; Change'!$L$35</f>
        <v>#DIV/0!</v>
      </c>
      <c r="BE83" s="440" t="e">
        <f>'III Plan Rates'!$AA85*'V Consumer Factors'!$N$16*'II Rate Development &amp; Change'!$L$35</f>
        <v>#DIV/0!</v>
      </c>
      <c r="BF83" s="440" t="e">
        <f>'III Plan Rates'!$AA85*'V Consumer Factors'!$N$17*'II Rate Development &amp; Change'!$L$35</f>
        <v>#DIV/0!</v>
      </c>
      <c r="BG83" s="440" t="e">
        <f>'III Plan Rates'!$AA85*'V Consumer Factors'!$N$18*'II Rate Development &amp; Change'!$L$35</f>
        <v>#DIV/0!</v>
      </c>
      <c r="BH83" s="440" t="e">
        <f>'III Plan Rates'!$AA85*'V Consumer Factors'!$N$19*'II Rate Development &amp; Change'!$L$35</f>
        <v>#DIV/0!</v>
      </c>
      <c r="BI83" s="440" t="e">
        <f>'III Plan Rates'!$AA85*'V Consumer Factors'!$N$20*'II Rate Development &amp; Change'!$L$35</f>
        <v>#DIV/0!</v>
      </c>
      <c r="BJ83" s="440">
        <f>IF('III Plan Rates'!$AP85&gt;0,SUMPRODUCT(BA83:BI83,'III Plan Rates'!$AG85:$AO85)/'III Plan Rates'!$AP85,0)</f>
        <v>0</v>
      </c>
      <c r="BK83" s="445"/>
      <c r="BL83" s="440" t="e">
        <f>'III Plan Rates'!$AA85*'V Consumer Factors'!$N$12*'II Rate Development &amp; Change'!$M$35</f>
        <v>#DIV/0!</v>
      </c>
      <c r="BM83" s="440" t="e">
        <f>'III Plan Rates'!$AA85*'V Consumer Factors'!$N$13*'II Rate Development &amp; Change'!$M$35</f>
        <v>#DIV/0!</v>
      </c>
      <c r="BN83" s="440" t="e">
        <f>'III Plan Rates'!$AA85*'V Consumer Factors'!$N$14*'II Rate Development &amp; Change'!$M$35</f>
        <v>#DIV/0!</v>
      </c>
      <c r="BO83" s="440" t="e">
        <f>'III Plan Rates'!$AA85*'V Consumer Factors'!$N$15*'II Rate Development &amp; Change'!$M$35</f>
        <v>#DIV/0!</v>
      </c>
      <c r="BP83" s="440" t="e">
        <f>'III Plan Rates'!$AA85*'V Consumer Factors'!$N$16*'II Rate Development &amp; Change'!$M$35</f>
        <v>#DIV/0!</v>
      </c>
      <c r="BQ83" s="440" t="e">
        <f>'III Plan Rates'!$AA85*'V Consumer Factors'!$N$17*'II Rate Development &amp; Change'!$M$35</f>
        <v>#DIV/0!</v>
      </c>
      <c r="BR83" s="440" t="e">
        <f>'III Plan Rates'!$AA85*'V Consumer Factors'!$N$18*'II Rate Development &amp; Change'!$M$35</f>
        <v>#DIV/0!</v>
      </c>
      <c r="BS83" s="440" t="e">
        <f>'III Plan Rates'!$AA85*'V Consumer Factors'!$N$19*'II Rate Development &amp; Change'!$M$35</f>
        <v>#DIV/0!</v>
      </c>
      <c r="BT83" s="440" t="e">
        <f>'III Plan Rates'!$AA85*'V Consumer Factors'!$N$20*'II Rate Development &amp; Change'!$M$35</f>
        <v>#DIV/0!</v>
      </c>
      <c r="BU83" s="440">
        <f>IF('III Plan Rates'!$AP85&gt;0,SUMPRODUCT(BL83:BT83,'III Plan Rates'!$AG85:$AO85)/'III Plan Rates'!$AP85,0)</f>
        <v>0</v>
      </c>
    </row>
    <row r="84" spans="1:73" x14ac:dyDescent="0.25">
      <c r="A84" s="8" t="s">
        <v>149</v>
      </c>
      <c r="B84" s="437">
        <f>'III Plan Rates'!B86</f>
        <v>0</v>
      </c>
      <c r="C84" s="435">
        <f>'III Plan Rates'!D86</f>
        <v>0</v>
      </c>
      <c r="D84" s="436">
        <f>'III Plan Rates'!E86</f>
        <v>0</v>
      </c>
      <c r="E84" s="437">
        <f>'III Plan Rates'!F86</f>
        <v>0</v>
      </c>
      <c r="F84" s="438">
        <f>'III Plan Rates'!G86</f>
        <v>0</v>
      </c>
      <c r="G84" s="438">
        <f>'III Plan Rates'!J86</f>
        <v>0</v>
      </c>
      <c r="H84" s="258"/>
      <c r="I84" s="269"/>
      <c r="J84" s="269"/>
      <c r="K84" s="269"/>
      <c r="L84" s="269"/>
      <c r="M84" s="269"/>
      <c r="N84" s="269"/>
      <c r="O84" s="269"/>
      <c r="P84" s="269"/>
      <c r="Q84" s="269"/>
      <c r="R84" s="440">
        <f>IF('III Plan Rates'!$AP86&gt;0,SUMPRODUCT(I84:Q84,'III Plan Rates'!$AG86:$AO86)/'III Plan Rates'!$AP86,0)</f>
        <v>0</v>
      </c>
      <c r="S84" s="444"/>
      <c r="T84" s="440" t="e">
        <f>'III Plan Rates'!$AA86*'V Consumer Factors'!$N$12*'II Rate Development &amp; Change'!$J$35</f>
        <v>#DIV/0!</v>
      </c>
      <c r="U84" s="440" t="e">
        <f>'III Plan Rates'!$AA86*'V Consumer Factors'!$N$13*'II Rate Development &amp; Change'!$J$35</f>
        <v>#DIV/0!</v>
      </c>
      <c r="V84" s="440" t="e">
        <f>'III Plan Rates'!$AA86*'V Consumer Factors'!$N$14*'II Rate Development &amp; Change'!$J$35</f>
        <v>#DIV/0!</v>
      </c>
      <c r="W84" s="440" t="e">
        <f>'III Plan Rates'!$AA86*'V Consumer Factors'!$N$15*'II Rate Development &amp; Change'!$J$35</f>
        <v>#DIV/0!</v>
      </c>
      <c r="X84" s="440" t="e">
        <f>'III Plan Rates'!$AA86*'V Consumer Factors'!$N$16*'II Rate Development &amp; Change'!$J$35</f>
        <v>#DIV/0!</v>
      </c>
      <c r="Y84" s="440" t="e">
        <f>'III Plan Rates'!$AA86*'V Consumer Factors'!$N$17*'II Rate Development &amp; Change'!$J$35</f>
        <v>#DIV/0!</v>
      </c>
      <c r="Z84" s="440" t="e">
        <f>'III Plan Rates'!$AA86*'V Consumer Factors'!$N$18*'II Rate Development &amp; Change'!$J$35</f>
        <v>#DIV/0!</v>
      </c>
      <c r="AA84" s="440" t="e">
        <f>'III Plan Rates'!$AA86*'V Consumer Factors'!$N$19*'II Rate Development &amp; Change'!$J$35</f>
        <v>#DIV/0!</v>
      </c>
      <c r="AB84" s="440" t="e">
        <f>'III Plan Rates'!$AA86*'V Consumer Factors'!$N$20*'II Rate Development &amp; Change'!$J$35</f>
        <v>#DIV/0!</v>
      </c>
      <c r="AC84" s="440">
        <f>IF('III Plan Rates'!$AP86&gt;0,SUMPRODUCT(T84:AB84,'III Plan Rates'!$AG86:$AO86)/'III Plan Rates'!$AP86,0)</f>
        <v>0</v>
      </c>
      <c r="AD84" s="441"/>
      <c r="AE84" s="442">
        <f t="shared" si="2"/>
        <v>0</v>
      </c>
      <c r="AF84" s="442">
        <f t="shared" si="3"/>
        <v>0</v>
      </c>
      <c r="AG84" s="442">
        <f t="shared" si="4"/>
        <v>0</v>
      </c>
      <c r="AH84" s="442">
        <f t="shared" si="5"/>
        <v>0</v>
      </c>
      <c r="AI84" s="442">
        <f t="shared" si="6"/>
        <v>0</v>
      </c>
      <c r="AJ84" s="442">
        <f t="shared" si="7"/>
        <v>0</v>
      </c>
      <c r="AK84" s="442">
        <f t="shared" si="8"/>
        <v>0</v>
      </c>
      <c r="AL84" s="442">
        <f t="shared" si="9"/>
        <v>0</v>
      </c>
      <c r="AM84" s="442">
        <f t="shared" si="10"/>
        <v>0</v>
      </c>
      <c r="AN84" s="442">
        <f t="shared" si="12"/>
        <v>0</v>
      </c>
      <c r="AO84" s="441"/>
      <c r="AP84" s="440" t="e">
        <f>'III Plan Rates'!$AA86*'V Consumer Factors'!$N$12*'II Rate Development &amp; Change'!$K$35</f>
        <v>#DIV/0!</v>
      </c>
      <c r="AQ84" s="440" t="e">
        <f>'III Plan Rates'!$AA86*'V Consumer Factors'!$N$13*'II Rate Development &amp; Change'!$K$35</f>
        <v>#DIV/0!</v>
      </c>
      <c r="AR84" s="440" t="e">
        <f>'III Plan Rates'!$AA86*'V Consumer Factors'!$N$14*'II Rate Development &amp; Change'!$K$35</f>
        <v>#DIV/0!</v>
      </c>
      <c r="AS84" s="440" t="e">
        <f>'III Plan Rates'!$AA86*'V Consumer Factors'!$N$15*'II Rate Development &amp; Change'!$K$35</f>
        <v>#DIV/0!</v>
      </c>
      <c r="AT84" s="440" t="e">
        <f>'III Plan Rates'!$AA86*'V Consumer Factors'!$N$16*'II Rate Development &amp; Change'!$K$35</f>
        <v>#DIV/0!</v>
      </c>
      <c r="AU84" s="440" t="e">
        <f>'III Plan Rates'!$AA86*'V Consumer Factors'!$N$17*'II Rate Development &amp; Change'!$K$35</f>
        <v>#DIV/0!</v>
      </c>
      <c r="AV84" s="440" t="e">
        <f>'III Plan Rates'!$AA86*'V Consumer Factors'!$N$18*'II Rate Development &amp; Change'!$K$35</f>
        <v>#DIV/0!</v>
      </c>
      <c r="AW84" s="440" t="e">
        <f>'III Plan Rates'!$AA86*'V Consumer Factors'!$N$19*'II Rate Development &amp; Change'!$K$35</f>
        <v>#DIV/0!</v>
      </c>
      <c r="AX84" s="440" t="e">
        <f>'III Plan Rates'!$AA86*'V Consumer Factors'!$N$20*'II Rate Development &amp; Change'!$K$35</f>
        <v>#DIV/0!</v>
      </c>
      <c r="AY84" s="440">
        <f>IF('III Plan Rates'!$AP86&gt;0,SUMPRODUCT(AP84:AX84,'III Plan Rates'!$AG86:$AO86)/'III Plan Rates'!$AP86,0)</f>
        <v>0</v>
      </c>
      <c r="AZ84" s="445"/>
      <c r="BA84" s="440" t="e">
        <f>'III Plan Rates'!$AA86*'V Consumer Factors'!$N$12*'II Rate Development &amp; Change'!$L$35</f>
        <v>#DIV/0!</v>
      </c>
      <c r="BB84" s="440" t="e">
        <f>'III Plan Rates'!$AA86*'V Consumer Factors'!$N$13*'II Rate Development &amp; Change'!$L$35</f>
        <v>#DIV/0!</v>
      </c>
      <c r="BC84" s="440" t="e">
        <f>'III Plan Rates'!$AA86*'V Consumer Factors'!$N$14*'II Rate Development &amp; Change'!$L$35</f>
        <v>#DIV/0!</v>
      </c>
      <c r="BD84" s="440" t="e">
        <f>'III Plan Rates'!$AA86*'V Consumer Factors'!$N$15*'II Rate Development &amp; Change'!$L$35</f>
        <v>#DIV/0!</v>
      </c>
      <c r="BE84" s="440" t="e">
        <f>'III Plan Rates'!$AA86*'V Consumer Factors'!$N$16*'II Rate Development &amp; Change'!$L$35</f>
        <v>#DIV/0!</v>
      </c>
      <c r="BF84" s="440" t="e">
        <f>'III Plan Rates'!$AA86*'V Consumer Factors'!$N$17*'II Rate Development &amp; Change'!$L$35</f>
        <v>#DIV/0!</v>
      </c>
      <c r="BG84" s="440" t="e">
        <f>'III Plan Rates'!$AA86*'V Consumer Factors'!$N$18*'II Rate Development &amp; Change'!$L$35</f>
        <v>#DIV/0!</v>
      </c>
      <c r="BH84" s="440" t="e">
        <f>'III Plan Rates'!$AA86*'V Consumer Factors'!$N$19*'II Rate Development &amp; Change'!$L$35</f>
        <v>#DIV/0!</v>
      </c>
      <c r="BI84" s="440" t="e">
        <f>'III Plan Rates'!$AA86*'V Consumer Factors'!$N$20*'II Rate Development &amp; Change'!$L$35</f>
        <v>#DIV/0!</v>
      </c>
      <c r="BJ84" s="440">
        <f>IF('III Plan Rates'!$AP86&gt;0,SUMPRODUCT(BA84:BI84,'III Plan Rates'!$AG86:$AO86)/'III Plan Rates'!$AP86,0)</f>
        <v>0</v>
      </c>
      <c r="BK84" s="445"/>
      <c r="BL84" s="440" t="e">
        <f>'III Plan Rates'!$AA86*'V Consumer Factors'!$N$12*'II Rate Development &amp; Change'!$M$35</f>
        <v>#DIV/0!</v>
      </c>
      <c r="BM84" s="440" t="e">
        <f>'III Plan Rates'!$AA86*'V Consumer Factors'!$N$13*'II Rate Development &amp; Change'!$M$35</f>
        <v>#DIV/0!</v>
      </c>
      <c r="BN84" s="440" t="e">
        <f>'III Plan Rates'!$AA86*'V Consumer Factors'!$N$14*'II Rate Development &amp; Change'!$M$35</f>
        <v>#DIV/0!</v>
      </c>
      <c r="BO84" s="440" t="e">
        <f>'III Plan Rates'!$AA86*'V Consumer Factors'!$N$15*'II Rate Development &amp; Change'!$M$35</f>
        <v>#DIV/0!</v>
      </c>
      <c r="BP84" s="440" t="e">
        <f>'III Plan Rates'!$AA86*'V Consumer Factors'!$N$16*'II Rate Development &amp; Change'!$M$35</f>
        <v>#DIV/0!</v>
      </c>
      <c r="BQ84" s="440" t="e">
        <f>'III Plan Rates'!$AA86*'V Consumer Factors'!$N$17*'II Rate Development &amp; Change'!$M$35</f>
        <v>#DIV/0!</v>
      </c>
      <c r="BR84" s="440" t="e">
        <f>'III Plan Rates'!$AA86*'V Consumer Factors'!$N$18*'II Rate Development &amp; Change'!$M$35</f>
        <v>#DIV/0!</v>
      </c>
      <c r="BS84" s="440" t="e">
        <f>'III Plan Rates'!$AA86*'V Consumer Factors'!$N$19*'II Rate Development &amp; Change'!$M$35</f>
        <v>#DIV/0!</v>
      </c>
      <c r="BT84" s="440" t="e">
        <f>'III Plan Rates'!$AA86*'V Consumer Factors'!$N$20*'II Rate Development &amp; Change'!$M$35</f>
        <v>#DIV/0!</v>
      </c>
      <c r="BU84" s="440">
        <f>IF('III Plan Rates'!$AP86&gt;0,SUMPRODUCT(BL84:BT84,'III Plan Rates'!$AG86:$AO86)/'III Plan Rates'!$AP86,0)</f>
        <v>0</v>
      </c>
    </row>
    <row r="85" spans="1:73" x14ac:dyDescent="0.25">
      <c r="A85" s="8" t="s">
        <v>150</v>
      </c>
      <c r="B85" s="437">
        <f>'III Plan Rates'!B87</f>
        <v>0</v>
      </c>
      <c r="C85" s="435">
        <f>'III Plan Rates'!D87</f>
        <v>0</v>
      </c>
      <c r="D85" s="436">
        <f>'III Plan Rates'!E87</f>
        <v>0</v>
      </c>
      <c r="E85" s="437">
        <f>'III Plan Rates'!F87</f>
        <v>0</v>
      </c>
      <c r="F85" s="438">
        <f>'III Plan Rates'!G87</f>
        <v>0</v>
      </c>
      <c r="G85" s="438">
        <f>'III Plan Rates'!J87</f>
        <v>0</v>
      </c>
      <c r="H85" s="258"/>
      <c r="I85" s="269"/>
      <c r="J85" s="269"/>
      <c r="K85" s="269"/>
      <c r="L85" s="269"/>
      <c r="M85" s="269"/>
      <c r="N85" s="269"/>
      <c r="O85" s="269"/>
      <c r="P85" s="269"/>
      <c r="Q85" s="269"/>
      <c r="R85" s="440">
        <f>IF('III Plan Rates'!$AP87&gt;0,SUMPRODUCT(I85:Q85,'III Plan Rates'!$AG87:$AO87)/'III Plan Rates'!$AP87,0)</f>
        <v>0</v>
      </c>
      <c r="S85" s="444"/>
      <c r="T85" s="440" t="e">
        <f>'III Plan Rates'!$AA87*'V Consumer Factors'!$N$12*'II Rate Development &amp; Change'!$J$35</f>
        <v>#DIV/0!</v>
      </c>
      <c r="U85" s="440" t="e">
        <f>'III Plan Rates'!$AA87*'V Consumer Factors'!$N$13*'II Rate Development &amp; Change'!$J$35</f>
        <v>#DIV/0!</v>
      </c>
      <c r="V85" s="440" t="e">
        <f>'III Plan Rates'!$AA87*'V Consumer Factors'!$N$14*'II Rate Development &amp; Change'!$J$35</f>
        <v>#DIV/0!</v>
      </c>
      <c r="W85" s="440" t="e">
        <f>'III Plan Rates'!$AA87*'V Consumer Factors'!$N$15*'II Rate Development &amp; Change'!$J$35</f>
        <v>#DIV/0!</v>
      </c>
      <c r="X85" s="440" t="e">
        <f>'III Plan Rates'!$AA87*'V Consumer Factors'!$N$16*'II Rate Development &amp; Change'!$J$35</f>
        <v>#DIV/0!</v>
      </c>
      <c r="Y85" s="440" t="e">
        <f>'III Plan Rates'!$AA87*'V Consumer Factors'!$N$17*'II Rate Development &amp; Change'!$J$35</f>
        <v>#DIV/0!</v>
      </c>
      <c r="Z85" s="440" t="e">
        <f>'III Plan Rates'!$AA87*'V Consumer Factors'!$N$18*'II Rate Development &amp; Change'!$J$35</f>
        <v>#DIV/0!</v>
      </c>
      <c r="AA85" s="440" t="e">
        <f>'III Plan Rates'!$AA87*'V Consumer Factors'!$N$19*'II Rate Development &amp; Change'!$J$35</f>
        <v>#DIV/0!</v>
      </c>
      <c r="AB85" s="440" t="e">
        <f>'III Plan Rates'!$AA87*'V Consumer Factors'!$N$20*'II Rate Development &amp; Change'!$J$35</f>
        <v>#DIV/0!</v>
      </c>
      <c r="AC85" s="440">
        <f>IF('III Plan Rates'!$AP87&gt;0,SUMPRODUCT(T85:AB85,'III Plan Rates'!$AG87:$AO87)/'III Plan Rates'!$AP87,0)</f>
        <v>0</v>
      </c>
      <c r="AD85" s="441"/>
      <c r="AE85" s="442">
        <f t="shared" si="2"/>
        <v>0</v>
      </c>
      <c r="AF85" s="442">
        <f t="shared" si="3"/>
        <v>0</v>
      </c>
      <c r="AG85" s="442">
        <f t="shared" si="4"/>
        <v>0</v>
      </c>
      <c r="AH85" s="442">
        <f t="shared" si="5"/>
        <v>0</v>
      </c>
      <c r="AI85" s="442">
        <f t="shared" si="6"/>
        <v>0</v>
      </c>
      <c r="AJ85" s="442">
        <f t="shared" si="7"/>
        <v>0</v>
      </c>
      <c r="AK85" s="442">
        <f t="shared" si="8"/>
        <v>0</v>
      </c>
      <c r="AL85" s="442">
        <f t="shared" si="9"/>
        <v>0</v>
      </c>
      <c r="AM85" s="442">
        <f t="shared" si="10"/>
        <v>0</v>
      </c>
      <c r="AN85" s="442">
        <f t="shared" si="12"/>
        <v>0</v>
      </c>
      <c r="AO85" s="441"/>
      <c r="AP85" s="440" t="e">
        <f>'III Plan Rates'!$AA87*'V Consumer Factors'!$N$12*'II Rate Development &amp; Change'!$K$35</f>
        <v>#DIV/0!</v>
      </c>
      <c r="AQ85" s="440" t="e">
        <f>'III Plan Rates'!$AA87*'V Consumer Factors'!$N$13*'II Rate Development &amp; Change'!$K$35</f>
        <v>#DIV/0!</v>
      </c>
      <c r="AR85" s="440" t="e">
        <f>'III Plan Rates'!$AA87*'V Consumer Factors'!$N$14*'II Rate Development &amp; Change'!$K$35</f>
        <v>#DIV/0!</v>
      </c>
      <c r="AS85" s="440" t="e">
        <f>'III Plan Rates'!$AA87*'V Consumer Factors'!$N$15*'II Rate Development &amp; Change'!$K$35</f>
        <v>#DIV/0!</v>
      </c>
      <c r="AT85" s="440" t="e">
        <f>'III Plan Rates'!$AA87*'V Consumer Factors'!$N$16*'II Rate Development &amp; Change'!$K$35</f>
        <v>#DIV/0!</v>
      </c>
      <c r="AU85" s="440" t="e">
        <f>'III Plan Rates'!$AA87*'V Consumer Factors'!$N$17*'II Rate Development &amp; Change'!$K$35</f>
        <v>#DIV/0!</v>
      </c>
      <c r="AV85" s="440" t="e">
        <f>'III Plan Rates'!$AA87*'V Consumer Factors'!$N$18*'II Rate Development &amp; Change'!$K$35</f>
        <v>#DIV/0!</v>
      </c>
      <c r="AW85" s="440" t="e">
        <f>'III Plan Rates'!$AA87*'V Consumer Factors'!$N$19*'II Rate Development &amp; Change'!$K$35</f>
        <v>#DIV/0!</v>
      </c>
      <c r="AX85" s="440" t="e">
        <f>'III Plan Rates'!$AA87*'V Consumer Factors'!$N$20*'II Rate Development &amp; Change'!$K$35</f>
        <v>#DIV/0!</v>
      </c>
      <c r="AY85" s="440">
        <f>IF('III Plan Rates'!$AP87&gt;0,SUMPRODUCT(AP85:AX85,'III Plan Rates'!$AG87:$AO87)/'III Plan Rates'!$AP87,0)</f>
        <v>0</v>
      </c>
      <c r="AZ85" s="445"/>
      <c r="BA85" s="440" t="e">
        <f>'III Plan Rates'!$AA87*'V Consumer Factors'!$N$12*'II Rate Development &amp; Change'!$L$35</f>
        <v>#DIV/0!</v>
      </c>
      <c r="BB85" s="440" t="e">
        <f>'III Plan Rates'!$AA87*'V Consumer Factors'!$N$13*'II Rate Development &amp; Change'!$L$35</f>
        <v>#DIV/0!</v>
      </c>
      <c r="BC85" s="440" t="e">
        <f>'III Plan Rates'!$AA87*'V Consumer Factors'!$N$14*'II Rate Development &amp; Change'!$L$35</f>
        <v>#DIV/0!</v>
      </c>
      <c r="BD85" s="440" t="e">
        <f>'III Plan Rates'!$AA87*'V Consumer Factors'!$N$15*'II Rate Development &amp; Change'!$L$35</f>
        <v>#DIV/0!</v>
      </c>
      <c r="BE85" s="440" t="e">
        <f>'III Plan Rates'!$AA87*'V Consumer Factors'!$N$16*'II Rate Development &amp; Change'!$L$35</f>
        <v>#DIV/0!</v>
      </c>
      <c r="BF85" s="440" t="e">
        <f>'III Plan Rates'!$AA87*'V Consumer Factors'!$N$17*'II Rate Development &amp; Change'!$L$35</f>
        <v>#DIV/0!</v>
      </c>
      <c r="BG85" s="440" t="e">
        <f>'III Plan Rates'!$AA87*'V Consumer Factors'!$N$18*'II Rate Development &amp; Change'!$L$35</f>
        <v>#DIV/0!</v>
      </c>
      <c r="BH85" s="440" t="e">
        <f>'III Plan Rates'!$AA87*'V Consumer Factors'!$N$19*'II Rate Development &amp; Change'!$L$35</f>
        <v>#DIV/0!</v>
      </c>
      <c r="BI85" s="440" t="e">
        <f>'III Plan Rates'!$AA87*'V Consumer Factors'!$N$20*'II Rate Development &amp; Change'!$L$35</f>
        <v>#DIV/0!</v>
      </c>
      <c r="BJ85" s="440">
        <f>IF('III Plan Rates'!$AP87&gt;0,SUMPRODUCT(BA85:BI85,'III Plan Rates'!$AG87:$AO87)/'III Plan Rates'!$AP87,0)</f>
        <v>0</v>
      </c>
      <c r="BK85" s="445"/>
      <c r="BL85" s="440" t="e">
        <f>'III Plan Rates'!$AA87*'V Consumer Factors'!$N$12*'II Rate Development &amp; Change'!$M$35</f>
        <v>#DIV/0!</v>
      </c>
      <c r="BM85" s="440" t="e">
        <f>'III Plan Rates'!$AA87*'V Consumer Factors'!$N$13*'II Rate Development &amp; Change'!$M$35</f>
        <v>#DIV/0!</v>
      </c>
      <c r="BN85" s="440" t="e">
        <f>'III Plan Rates'!$AA87*'V Consumer Factors'!$N$14*'II Rate Development &amp; Change'!$M$35</f>
        <v>#DIV/0!</v>
      </c>
      <c r="BO85" s="440" t="e">
        <f>'III Plan Rates'!$AA87*'V Consumer Factors'!$N$15*'II Rate Development &amp; Change'!$M$35</f>
        <v>#DIV/0!</v>
      </c>
      <c r="BP85" s="440" t="e">
        <f>'III Plan Rates'!$AA87*'V Consumer Factors'!$N$16*'II Rate Development &amp; Change'!$M$35</f>
        <v>#DIV/0!</v>
      </c>
      <c r="BQ85" s="440" t="e">
        <f>'III Plan Rates'!$AA87*'V Consumer Factors'!$N$17*'II Rate Development &amp; Change'!$M$35</f>
        <v>#DIV/0!</v>
      </c>
      <c r="BR85" s="440" t="e">
        <f>'III Plan Rates'!$AA87*'V Consumer Factors'!$N$18*'II Rate Development &amp; Change'!$M$35</f>
        <v>#DIV/0!</v>
      </c>
      <c r="BS85" s="440" t="e">
        <f>'III Plan Rates'!$AA87*'V Consumer Factors'!$N$19*'II Rate Development &amp; Change'!$M$35</f>
        <v>#DIV/0!</v>
      </c>
      <c r="BT85" s="440" t="e">
        <f>'III Plan Rates'!$AA87*'V Consumer Factors'!$N$20*'II Rate Development &amp; Change'!$M$35</f>
        <v>#DIV/0!</v>
      </c>
      <c r="BU85" s="440">
        <f>IF('III Plan Rates'!$AP87&gt;0,SUMPRODUCT(BL85:BT85,'III Plan Rates'!$AG87:$AO87)/'III Plan Rates'!$AP87,0)</f>
        <v>0</v>
      </c>
    </row>
    <row r="86" spans="1:73" x14ac:dyDescent="0.25">
      <c r="A86" s="8" t="s">
        <v>151</v>
      </c>
      <c r="B86" s="437">
        <f>'III Plan Rates'!B88</f>
        <v>0</v>
      </c>
      <c r="C86" s="435">
        <f>'III Plan Rates'!D88</f>
        <v>0</v>
      </c>
      <c r="D86" s="436">
        <f>'III Plan Rates'!E88</f>
        <v>0</v>
      </c>
      <c r="E86" s="437"/>
      <c r="F86" s="438">
        <f>'III Plan Rates'!G88</f>
        <v>0</v>
      </c>
      <c r="G86" s="438">
        <f>'III Plan Rates'!J88</f>
        <v>0</v>
      </c>
      <c r="H86" s="258"/>
      <c r="I86" s="269"/>
      <c r="J86" s="269"/>
      <c r="K86" s="269"/>
      <c r="L86" s="269"/>
      <c r="M86" s="269"/>
      <c r="N86" s="269"/>
      <c r="O86" s="269"/>
      <c r="P86" s="269"/>
      <c r="Q86" s="269"/>
      <c r="R86" s="440">
        <f>IF('III Plan Rates'!$AP88&gt;0,SUMPRODUCT(I86:Q86,'III Plan Rates'!$AG88:$AO88)/'III Plan Rates'!$AP88,0)</f>
        <v>0</v>
      </c>
      <c r="S86" s="444"/>
      <c r="T86" s="440" t="e">
        <f>'III Plan Rates'!$AA88*'V Consumer Factors'!$N$12*'II Rate Development &amp; Change'!$J$35</f>
        <v>#DIV/0!</v>
      </c>
      <c r="U86" s="440" t="e">
        <f>'III Plan Rates'!$AA88*'V Consumer Factors'!$N$13*'II Rate Development &amp; Change'!$J$35</f>
        <v>#DIV/0!</v>
      </c>
      <c r="V86" s="440" t="e">
        <f>'III Plan Rates'!$AA88*'V Consumer Factors'!$N$14*'II Rate Development &amp; Change'!$J$35</f>
        <v>#DIV/0!</v>
      </c>
      <c r="W86" s="440" t="e">
        <f>'III Plan Rates'!$AA88*'V Consumer Factors'!$N$15*'II Rate Development &amp; Change'!$J$35</f>
        <v>#DIV/0!</v>
      </c>
      <c r="X86" s="440" t="e">
        <f>'III Plan Rates'!$AA88*'V Consumer Factors'!$N$16*'II Rate Development &amp; Change'!$J$35</f>
        <v>#DIV/0!</v>
      </c>
      <c r="Y86" s="440" t="e">
        <f>'III Plan Rates'!$AA88*'V Consumer Factors'!$N$17*'II Rate Development &amp; Change'!$J$35</f>
        <v>#DIV/0!</v>
      </c>
      <c r="Z86" s="440" t="e">
        <f>'III Plan Rates'!$AA88*'V Consumer Factors'!$N$18*'II Rate Development &amp; Change'!$J$35</f>
        <v>#DIV/0!</v>
      </c>
      <c r="AA86" s="440" t="e">
        <f>'III Plan Rates'!$AA88*'V Consumer Factors'!$N$19*'II Rate Development &amp; Change'!$J$35</f>
        <v>#DIV/0!</v>
      </c>
      <c r="AB86" s="440" t="e">
        <f>'III Plan Rates'!$AA88*'V Consumer Factors'!$N$20*'II Rate Development &amp; Change'!$J$35</f>
        <v>#DIV/0!</v>
      </c>
      <c r="AC86" s="440">
        <f>IF('III Plan Rates'!$AP88&gt;0,SUMPRODUCT(T86:AB86,'III Plan Rates'!$AG88:$AO88)/'III Plan Rates'!$AP88,0)</f>
        <v>0</v>
      </c>
      <c r="AD86" s="441"/>
      <c r="AE86" s="442">
        <f t="shared" si="2"/>
        <v>0</v>
      </c>
      <c r="AF86" s="442">
        <f t="shared" si="3"/>
        <v>0</v>
      </c>
      <c r="AG86" s="442">
        <f t="shared" si="4"/>
        <v>0</v>
      </c>
      <c r="AH86" s="442">
        <f t="shared" si="5"/>
        <v>0</v>
      </c>
      <c r="AI86" s="442">
        <f t="shared" si="6"/>
        <v>0</v>
      </c>
      <c r="AJ86" s="442">
        <f t="shared" si="7"/>
        <v>0</v>
      </c>
      <c r="AK86" s="442">
        <f t="shared" si="8"/>
        <v>0</v>
      </c>
      <c r="AL86" s="442">
        <f t="shared" si="9"/>
        <v>0</v>
      </c>
      <c r="AM86" s="442">
        <f t="shared" si="10"/>
        <v>0</v>
      </c>
      <c r="AN86" s="442">
        <f t="shared" si="12"/>
        <v>0</v>
      </c>
      <c r="AO86" s="441"/>
      <c r="AP86" s="440" t="e">
        <f>'III Plan Rates'!$AA88*'V Consumer Factors'!$N$12*'II Rate Development &amp; Change'!$K$35</f>
        <v>#DIV/0!</v>
      </c>
      <c r="AQ86" s="440" t="e">
        <f>'III Plan Rates'!$AA88*'V Consumer Factors'!$N$13*'II Rate Development &amp; Change'!$K$35</f>
        <v>#DIV/0!</v>
      </c>
      <c r="AR86" s="440" t="e">
        <f>'III Plan Rates'!$AA88*'V Consumer Factors'!$N$14*'II Rate Development &amp; Change'!$K$35</f>
        <v>#DIV/0!</v>
      </c>
      <c r="AS86" s="440" t="e">
        <f>'III Plan Rates'!$AA88*'V Consumer Factors'!$N$15*'II Rate Development &amp; Change'!$K$35</f>
        <v>#DIV/0!</v>
      </c>
      <c r="AT86" s="440" t="e">
        <f>'III Plan Rates'!$AA88*'V Consumer Factors'!$N$16*'II Rate Development &amp; Change'!$K$35</f>
        <v>#DIV/0!</v>
      </c>
      <c r="AU86" s="440" t="e">
        <f>'III Plan Rates'!$AA88*'V Consumer Factors'!$N$17*'II Rate Development &amp; Change'!$K$35</f>
        <v>#DIV/0!</v>
      </c>
      <c r="AV86" s="440" t="e">
        <f>'III Plan Rates'!$AA88*'V Consumer Factors'!$N$18*'II Rate Development &amp; Change'!$K$35</f>
        <v>#DIV/0!</v>
      </c>
      <c r="AW86" s="440" t="e">
        <f>'III Plan Rates'!$AA88*'V Consumer Factors'!$N$19*'II Rate Development &amp; Change'!$K$35</f>
        <v>#DIV/0!</v>
      </c>
      <c r="AX86" s="440" t="e">
        <f>'III Plan Rates'!$AA88*'V Consumer Factors'!$N$20*'II Rate Development &amp; Change'!$K$35</f>
        <v>#DIV/0!</v>
      </c>
      <c r="AY86" s="440">
        <f>IF('III Plan Rates'!$AP88&gt;0,SUMPRODUCT(AP86:AX86,'III Plan Rates'!$AG88:$AO88)/'III Plan Rates'!$AP88,0)</f>
        <v>0</v>
      </c>
      <c r="AZ86" s="445"/>
      <c r="BA86" s="440" t="e">
        <f>'III Plan Rates'!$AA88*'V Consumer Factors'!$N$12*'II Rate Development &amp; Change'!$L$35</f>
        <v>#DIV/0!</v>
      </c>
      <c r="BB86" s="440" t="e">
        <f>'III Plan Rates'!$AA88*'V Consumer Factors'!$N$13*'II Rate Development &amp; Change'!$L$35</f>
        <v>#DIV/0!</v>
      </c>
      <c r="BC86" s="440" t="e">
        <f>'III Plan Rates'!$AA88*'V Consumer Factors'!$N$14*'II Rate Development &amp; Change'!$L$35</f>
        <v>#DIV/0!</v>
      </c>
      <c r="BD86" s="440" t="e">
        <f>'III Plan Rates'!$AA88*'V Consumer Factors'!$N$15*'II Rate Development &amp; Change'!$L$35</f>
        <v>#DIV/0!</v>
      </c>
      <c r="BE86" s="440" t="e">
        <f>'III Plan Rates'!$AA88*'V Consumer Factors'!$N$16*'II Rate Development &amp; Change'!$L$35</f>
        <v>#DIV/0!</v>
      </c>
      <c r="BF86" s="440" t="e">
        <f>'III Plan Rates'!$AA88*'V Consumer Factors'!$N$17*'II Rate Development &amp; Change'!$L$35</f>
        <v>#DIV/0!</v>
      </c>
      <c r="BG86" s="440" t="e">
        <f>'III Plan Rates'!$AA88*'V Consumer Factors'!$N$18*'II Rate Development &amp; Change'!$L$35</f>
        <v>#DIV/0!</v>
      </c>
      <c r="BH86" s="440" t="e">
        <f>'III Plan Rates'!$AA88*'V Consumer Factors'!$N$19*'II Rate Development &amp; Change'!$L$35</f>
        <v>#DIV/0!</v>
      </c>
      <c r="BI86" s="440" t="e">
        <f>'III Plan Rates'!$AA88*'V Consumer Factors'!$N$20*'II Rate Development &amp; Change'!$L$35</f>
        <v>#DIV/0!</v>
      </c>
      <c r="BJ86" s="440">
        <f>IF('III Plan Rates'!$AP88&gt;0,SUMPRODUCT(BA86:BI86,'III Plan Rates'!$AG88:$AO88)/'III Plan Rates'!$AP88,0)</f>
        <v>0</v>
      </c>
      <c r="BK86" s="445"/>
      <c r="BL86" s="440" t="e">
        <f>'III Plan Rates'!$AA88*'V Consumer Factors'!$N$12*'II Rate Development &amp; Change'!$M$35</f>
        <v>#DIV/0!</v>
      </c>
      <c r="BM86" s="440" t="e">
        <f>'III Plan Rates'!$AA88*'V Consumer Factors'!$N$13*'II Rate Development &amp; Change'!$M$35</f>
        <v>#DIV/0!</v>
      </c>
      <c r="BN86" s="440" t="e">
        <f>'III Plan Rates'!$AA88*'V Consumer Factors'!$N$14*'II Rate Development &amp; Change'!$M$35</f>
        <v>#DIV/0!</v>
      </c>
      <c r="BO86" s="440" t="e">
        <f>'III Plan Rates'!$AA88*'V Consumer Factors'!$N$15*'II Rate Development &amp; Change'!$M$35</f>
        <v>#DIV/0!</v>
      </c>
      <c r="BP86" s="440" t="e">
        <f>'III Plan Rates'!$AA88*'V Consumer Factors'!$N$16*'II Rate Development &amp; Change'!$M$35</f>
        <v>#DIV/0!</v>
      </c>
      <c r="BQ86" s="440" t="e">
        <f>'III Plan Rates'!$AA88*'V Consumer Factors'!$N$17*'II Rate Development &amp; Change'!$M$35</f>
        <v>#DIV/0!</v>
      </c>
      <c r="BR86" s="440" t="e">
        <f>'III Plan Rates'!$AA88*'V Consumer Factors'!$N$18*'II Rate Development &amp; Change'!$M$35</f>
        <v>#DIV/0!</v>
      </c>
      <c r="BS86" s="440" t="e">
        <f>'III Plan Rates'!$AA88*'V Consumer Factors'!$N$19*'II Rate Development &amp; Change'!$M$35</f>
        <v>#DIV/0!</v>
      </c>
      <c r="BT86" s="440" t="e">
        <f>'III Plan Rates'!$AA88*'V Consumer Factors'!$N$20*'II Rate Development &amp; Change'!$M$35</f>
        <v>#DIV/0!</v>
      </c>
      <c r="BU86" s="440">
        <f>IF('III Plan Rates'!$AP88&gt;0,SUMPRODUCT(BL86:BT86,'III Plan Rates'!$AG88:$AO88)/'III Plan Rates'!$AP88,0)</f>
        <v>0</v>
      </c>
    </row>
    <row r="87" spans="1:73" x14ac:dyDescent="0.25">
      <c r="A87" s="8" t="s">
        <v>152</v>
      </c>
      <c r="B87" s="437">
        <f>'III Plan Rates'!B89</f>
        <v>0</v>
      </c>
      <c r="C87" s="435">
        <f>'III Plan Rates'!D89</f>
        <v>0</v>
      </c>
      <c r="D87" s="436">
        <f>'III Plan Rates'!E89</f>
        <v>0</v>
      </c>
      <c r="E87" s="437">
        <f>'III Plan Rates'!F89</f>
        <v>0</v>
      </c>
      <c r="F87" s="438">
        <f>'III Plan Rates'!G89</f>
        <v>0</v>
      </c>
      <c r="G87" s="438">
        <f>'III Plan Rates'!J89</f>
        <v>0</v>
      </c>
      <c r="H87" s="258"/>
      <c r="I87" s="269"/>
      <c r="J87" s="269"/>
      <c r="K87" s="269"/>
      <c r="L87" s="269"/>
      <c r="M87" s="269"/>
      <c r="N87" s="269"/>
      <c r="O87" s="269"/>
      <c r="P87" s="269"/>
      <c r="Q87" s="269"/>
      <c r="R87" s="440">
        <f>IF('III Plan Rates'!$AP89&gt;0,SUMPRODUCT(I87:Q87,'III Plan Rates'!$AG89:$AO89)/'III Plan Rates'!$AP89,0)</f>
        <v>0</v>
      </c>
      <c r="S87" s="444"/>
      <c r="T87" s="440" t="e">
        <f>'III Plan Rates'!$AA89*'V Consumer Factors'!$N$12*'II Rate Development &amp; Change'!$J$35</f>
        <v>#DIV/0!</v>
      </c>
      <c r="U87" s="440" t="e">
        <f>'III Plan Rates'!$AA89*'V Consumer Factors'!$N$13*'II Rate Development &amp; Change'!$J$35</f>
        <v>#DIV/0!</v>
      </c>
      <c r="V87" s="440" t="e">
        <f>'III Plan Rates'!$AA89*'V Consumer Factors'!$N$14*'II Rate Development &amp; Change'!$J$35</f>
        <v>#DIV/0!</v>
      </c>
      <c r="W87" s="440" t="e">
        <f>'III Plan Rates'!$AA89*'V Consumer Factors'!$N$15*'II Rate Development &amp; Change'!$J$35</f>
        <v>#DIV/0!</v>
      </c>
      <c r="X87" s="440" t="e">
        <f>'III Plan Rates'!$AA89*'V Consumer Factors'!$N$16*'II Rate Development &amp; Change'!$J$35</f>
        <v>#DIV/0!</v>
      </c>
      <c r="Y87" s="440" t="e">
        <f>'III Plan Rates'!$AA89*'V Consumer Factors'!$N$17*'II Rate Development &amp; Change'!$J$35</f>
        <v>#DIV/0!</v>
      </c>
      <c r="Z87" s="440" t="e">
        <f>'III Plan Rates'!$AA89*'V Consumer Factors'!$N$18*'II Rate Development &amp; Change'!$J$35</f>
        <v>#DIV/0!</v>
      </c>
      <c r="AA87" s="440" t="e">
        <f>'III Plan Rates'!$AA89*'V Consumer Factors'!$N$19*'II Rate Development &amp; Change'!$J$35</f>
        <v>#DIV/0!</v>
      </c>
      <c r="AB87" s="440" t="e">
        <f>'III Plan Rates'!$AA89*'V Consumer Factors'!$N$20*'II Rate Development &amp; Change'!$J$35</f>
        <v>#DIV/0!</v>
      </c>
      <c r="AC87" s="440">
        <f>IF('III Plan Rates'!$AP89&gt;0,SUMPRODUCT(T87:AB87,'III Plan Rates'!$AG89:$AO89)/'III Plan Rates'!$AP89,0)</f>
        <v>0</v>
      </c>
      <c r="AD87" s="441"/>
      <c r="AE87" s="442">
        <f t="shared" si="2"/>
        <v>0</v>
      </c>
      <c r="AF87" s="442">
        <f t="shared" si="3"/>
        <v>0</v>
      </c>
      <c r="AG87" s="442">
        <f t="shared" si="4"/>
        <v>0</v>
      </c>
      <c r="AH87" s="442">
        <f t="shared" si="5"/>
        <v>0</v>
      </c>
      <c r="AI87" s="442">
        <f t="shared" si="6"/>
        <v>0</v>
      </c>
      <c r="AJ87" s="442">
        <f t="shared" si="7"/>
        <v>0</v>
      </c>
      <c r="AK87" s="442">
        <f t="shared" si="8"/>
        <v>0</v>
      </c>
      <c r="AL87" s="442">
        <f t="shared" si="9"/>
        <v>0</v>
      </c>
      <c r="AM87" s="442">
        <f t="shared" si="10"/>
        <v>0</v>
      </c>
      <c r="AN87" s="442">
        <f t="shared" si="12"/>
        <v>0</v>
      </c>
      <c r="AO87" s="441"/>
      <c r="AP87" s="440" t="e">
        <f>'III Plan Rates'!$AA89*'V Consumer Factors'!$N$12*'II Rate Development &amp; Change'!$K$35</f>
        <v>#DIV/0!</v>
      </c>
      <c r="AQ87" s="440" t="e">
        <f>'III Plan Rates'!$AA89*'V Consumer Factors'!$N$13*'II Rate Development &amp; Change'!$K$35</f>
        <v>#DIV/0!</v>
      </c>
      <c r="AR87" s="440" t="e">
        <f>'III Plan Rates'!$AA89*'V Consumer Factors'!$N$14*'II Rate Development &amp; Change'!$K$35</f>
        <v>#DIV/0!</v>
      </c>
      <c r="AS87" s="440" t="e">
        <f>'III Plan Rates'!$AA89*'V Consumer Factors'!$N$15*'II Rate Development &amp; Change'!$K$35</f>
        <v>#DIV/0!</v>
      </c>
      <c r="AT87" s="440" t="e">
        <f>'III Plan Rates'!$AA89*'V Consumer Factors'!$N$16*'II Rate Development &amp; Change'!$K$35</f>
        <v>#DIV/0!</v>
      </c>
      <c r="AU87" s="440" t="e">
        <f>'III Plan Rates'!$AA89*'V Consumer Factors'!$N$17*'II Rate Development &amp; Change'!$K$35</f>
        <v>#DIV/0!</v>
      </c>
      <c r="AV87" s="440" t="e">
        <f>'III Plan Rates'!$AA89*'V Consumer Factors'!$N$18*'II Rate Development &amp; Change'!$K$35</f>
        <v>#DIV/0!</v>
      </c>
      <c r="AW87" s="440" t="e">
        <f>'III Plan Rates'!$AA89*'V Consumer Factors'!$N$19*'II Rate Development &amp; Change'!$K$35</f>
        <v>#DIV/0!</v>
      </c>
      <c r="AX87" s="440" t="e">
        <f>'III Plan Rates'!$AA89*'V Consumer Factors'!$N$20*'II Rate Development &amp; Change'!$K$35</f>
        <v>#DIV/0!</v>
      </c>
      <c r="AY87" s="440">
        <f>IF('III Plan Rates'!$AP89&gt;0,SUMPRODUCT(AP87:AX87,'III Plan Rates'!$AG89:$AO89)/'III Plan Rates'!$AP89,0)</f>
        <v>0</v>
      </c>
      <c r="AZ87" s="445"/>
      <c r="BA87" s="440" t="e">
        <f>'III Plan Rates'!$AA89*'V Consumer Factors'!$N$12*'II Rate Development &amp; Change'!$L$35</f>
        <v>#DIV/0!</v>
      </c>
      <c r="BB87" s="440" t="e">
        <f>'III Plan Rates'!$AA89*'V Consumer Factors'!$N$13*'II Rate Development &amp; Change'!$L$35</f>
        <v>#DIV/0!</v>
      </c>
      <c r="BC87" s="440" t="e">
        <f>'III Plan Rates'!$AA89*'V Consumer Factors'!$N$14*'II Rate Development &amp; Change'!$L$35</f>
        <v>#DIV/0!</v>
      </c>
      <c r="BD87" s="440" t="e">
        <f>'III Plan Rates'!$AA89*'V Consumer Factors'!$N$15*'II Rate Development &amp; Change'!$L$35</f>
        <v>#DIV/0!</v>
      </c>
      <c r="BE87" s="440" t="e">
        <f>'III Plan Rates'!$AA89*'V Consumer Factors'!$N$16*'II Rate Development &amp; Change'!$L$35</f>
        <v>#DIV/0!</v>
      </c>
      <c r="BF87" s="440" t="e">
        <f>'III Plan Rates'!$AA89*'V Consumer Factors'!$N$17*'II Rate Development &amp; Change'!$L$35</f>
        <v>#DIV/0!</v>
      </c>
      <c r="BG87" s="440" t="e">
        <f>'III Plan Rates'!$AA89*'V Consumer Factors'!$N$18*'II Rate Development &amp; Change'!$L$35</f>
        <v>#DIV/0!</v>
      </c>
      <c r="BH87" s="440" t="e">
        <f>'III Plan Rates'!$AA89*'V Consumer Factors'!$N$19*'II Rate Development &amp; Change'!$L$35</f>
        <v>#DIV/0!</v>
      </c>
      <c r="BI87" s="440" t="e">
        <f>'III Plan Rates'!$AA89*'V Consumer Factors'!$N$20*'II Rate Development &amp; Change'!$L$35</f>
        <v>#DIV/0!</v>
      </c>
      <c r="BJ87" s="440">
        <f>IF('III Plan Rates'!$AP89&gt;0,SUMPRODUCT(BA87:BI87,'III Plan Rates'!$AG89:$AO89)/'III Plan Rates'!$AP89,0)</f>
        <v>0</v>
      </c>
      <c r="BK87" s="445"/>
      <c r="BL87" s="440" t="e">
        <f>'III Plan Rates'!$AA89*'V Consumer Factors'!$N$12*'II Rate Development &amp; Change'!$M$35</f>
        <v>#DIV/0!</v>
      </c>
      <c r="BM87" s="440" t="e">
        <f>'III Plan Rates'!$AA89*'V Consumer Factors'!$N$13*'II Rate Development &amp; Change'!$M$35</f>
        <v>#DIV/0!</v>
      </c>
      <c r="BN87" s="440" t="e">
        <f>'III Plan Rates'!$AA89*'V Consumer Factors'!$N$14*'II Rate Development &amp; Change'!$M$35</f>
        <v>#DIV/0!</v>
      </c>
      <c r="BO87" s="440" t="e">
        <f>'III Plan Rates'!$AA89*'V Consumer Factors'!$N$15*'II Rate Development &amp; Change'!$M$35</f>
        <v>#DIV/0!</v>
      </c>
      <c r="BP87" s="440" t="e">
        <f>'III Plan Rates'!$AA89*'V Consumer Factors'!$N$16*'II Rate Development &amp; Change'!$M$35</f>
        <v>#DIV/0!</v>
      </c>
      <c r="BQ87" s="440" t="e">
        <f>'III Plan Rates'!$AA89*'V Consumer Factors'!$N$17*'II Rate Development &amp; Change'!$M$35</f>
        <v>#DIV/0!</v>
      </c>
      <c r="BR87" s="440" t="e">
        <f>'III Plan Rates'!$AA89*'V Consumer Factors'!$N$18*'II Rate Development &amp; Change'!$M$35</f>
        <v>#DIV/0!</v>
      </c>
      <c r="BS87" s="440" t="e">
        <f>'III Plan Rates'!$AA89*'V Consumer Factors'!$N$19*'II Rate Development &amp; Change'!$M$35</f>
        <v>#DIV/0!</v>
      </c>
      <c r="BT87" s="440" t="e">
        <f>'III Plan Rates'!$AA89*'V Consumer Factors'!$N$20*'II Rate Development &amp; Change'!$M$35</f>
        <v>#DIV/0!</v>
      </c>
      <c r="BU87" s="440">
        <f>IF('III Plan Rates'!$AP89&gt;0,SUMPRODUCT(BL87:BT87,'III Plan Rates'!$AG89:$AO89)/'III Plan Rates'!$AP89,0)</f>
        <v>0</v>
      </c>
    </row>
    <row r="88" spans="1:73" x14ac:dyDescent="0.25">
      <c r="A88" s="8" t="s">
        <v>153</v>
      </c>
      <c r="B88" s="437">
        <f>'III Plan Rates'!B90</f>
        <v>0</v>
      </c>
      <c r="C88" s="435">
        <f>'III Plan Rates'!D90</f>
        <v>0</v>
      </c>
      <c r="D88" s="436">
        <f>'III Plan Rates'!E90</f>
        <v>0</v>
      </c>
      <c r="E88" s="437">
        <f>'III Plan Rates'!F90</f>
        <v>0</v>
      </c>
      <c r="F88" s="438">
        <f>'III Plan Rates'!G90</f>
        <v>0</v>
      </c>
      <c r="G88" s="438">
        <f>'III Plan Rates'!J90</f>
        <v>0</v>
      </c>
      <c r="H88" s="258"/>
      <c r="I88" s="269"/>
      <c r="J88" s="269"/>
      <c r="K88" s="269"/>
      <c r="L88" s="269"/>
      <c r="M88" s="269"/>
      <c r="N88" s="269"/>
      <c r="O88" s="269"/>
      <c r="P88" s="269"/>
      <c r="Q88" s="269"/>
      <c r="R88" s="440">
        <f>IF('III Plan Rates'!$AP90&gt;0,SUMPRODUCT(I88:Q88,'III Plan Rates'!$AG90:$AO90)/'III Plan Rates'!$AP90,0)</f>
        <v>0</v>
      </c>
      <c r="S88" s="444"/>
      <c r="T88" s="440" t="e">
        <f>'III Plan Rates'!$AA90*'V Consumer Factors'!$N$12*'II Rate Development &amp; Change'!$J$35</f>
        <v>#DIV/0!</v>
      </c>
      <c r="U88" s="440" t="e">
        <f>'III Plan Rates'!$AA90*'V Consumer Factors'!$N$13*'II Rate Development &amp; Change'!$J$35</f>
        <v>#DIV/0!</v>
      </c>
      <c r="V88" s="440" t="e">
        <f>'III Plan Rates'!$AA90*'V Consumer Factors'!$N$14*'II Rate Development &amp; Change'!$J$35</f>
        <v>#DIV/0!</v>
      </c>
      <c r="W88" s="440" t="e">
        <f>'III Plan Rates'!$AA90*'V Consumer Factors'!$N$15*'II Rate Development &amp; Change'!$J$35</f>
        <v>#DIV/0!</v>
      </c>
      <c r="X88" s="440" t="e">
        <f>'III Plan Rates'!$AA90*'V Consumer Factors'!$N$16*'II Rate Development &amp; Change'!$J$35</f>
        <v>#DIV/0!</v>
      </c>
      <c r="Y88" s="440" t="e">
        <f>'III Plan Rates'!$AA90*'V Consumer Factors'!$N$17*'II Rate Development &amp; Change'!$J$35</f>
        <v>#DIV/0!</v>
      </c>
      <c r="Z88" s="440" t="e">
        <f>'III Plan Rates'!$AA90*'V Consumer Factors'!$N$18*'II Rate Development &amp; Change'!$J$35</f>
        <v>#DIV/0!</v>
      </c>
      <c r="AA88" s="440" t="e">
        <f>'III Plan Rates'!$AA90*'V Consumer Factors'!$N$19*'II Rate Development &amp; Change'!$J$35</f>
        <v>#DIV/0!</v>
      </c>
      <c r="AB88" s="440" t="e">
        <f>'III Plan Rates'!$AA90*'V Consumer Factors'!$N$20*'II Rate Development &amp; Change'!$J$35</f>
        <v>#DIV/0!</v>
      </c>
      <c r="AC88" s="440">
        <f>IF('III Plan Rates'!$AP90&gt;0,SUMPRODUCT(T88:AB88,'III Plan Rates'!$AG90:$AO90)/'III Plan Rates'!$AP90,0)</f>
        <v>0</v>
      </c>
      <c r="AD88" s="441"/>
      <c r="AE88" s="442">
        <f t="shared" si="2"/>
        <v>0</v>
      </c>
      <c r="AF88" s="442">
        <f t="shared" si="3"/>
        <v>0</v>
      </c>
      <c r="AG88" s="442">
        <f t="shared" si="4"/>
        <v>0</v>
      </c>
      <c r="AH88" s="442">
        <f t="shared" si="5"/>
        <v>0</v>
      </c>
      <c r="AI88" s="442">
        <f t="shared" si="6"/>
        <v>0</v>
      </c>
      <c r="AJ88" s="442">
        <f t="shared" si="7"/>
        <v>0</v>
      </c>
      <c r="AK88" s="442">
        <f t="shared" si="8"/>
        <v>0</v>
      </c>
      <c r="AL88" s="442">
        <f t="shared" si="9"/>
        <v>0</v>
      </c>
      <c r="AM88" s="442">
        <f t="shared" si="10"/>
        <v>0</v>
      </c>
      <c r="AN88" s="442">
        <f t="shared" si="12"/>
        <v>0</v>
      </c>
      <c r="AO88" s="441"/>
      <c r="AP88" s="440" t="e">
        <f>'III Plan Rates'!$AA90*'V Consumer Factors'!$N$12*'II Rate Development &amp; Change'!$K$35</f>
        <v>#DIV/0!</v>
      </c>
      <c r="AQ88" s="440" t="e">
        <f>'III Plan Rates'!$AA90*'V Consumer Factors'!$N$13*'II Rate Development &amp; Change'!$K$35</f>
        <v>#DIV/0!</v>
      </c>
      <c r="AR88" s="440" t="e">
        <f>'III Plan Rates'!$AA90*'V Consumer Factors'!$N$14*'II Rate Development &amp; Change'!$K$35</f>
        <v>#DIV/0!</v>
      </c>
      <c r="AS88" s="440" t="e">
        <f>'III Plan Rates'!$AA90*'V Consumer Factors'!$N$15*'II Rate Development &amp; Change'!$K$35</f>
        <v>#DIV/0!</v>
      </c>
      <c r="AT88" s="440" t="e">
        <f>'III Plan Rates'!$AA90*'V Consumer Factors'!$N$16*'II Rate Development &amp; Change'!$K$35</f>
        <v>#DIV/0!</v>
      </c>
      <c r="AU88" s="440" t="e">
        <f>'III Plan Rates'!$AA90*'V Consumer Factors'!$N$17*'II Rate Development &amp; Change'!$K$35</f>
        <v>#DIV/0!</v>
      </c>
      <c r="AV88" s="440" t="e">
        <f>'III Plan Rates'!$AA90*'V Consumer Factors'!$N$18*'II Rate Development &amp; Change'!$K$35</f>
        <v>#DIV/0!</v>
      </c>
      <c r="AW88" s="440" t="e">
        <f>'III Plan Rates'!$AA90*'V Consumer Factors'!$N$19*'II Rate Development &amp; Change'!$K$35</f>
        <v>#DIV/0!</v>
      </c>
      <c r="AX88" s="440" t="e">
        <f>'III Plan Rates'!$AA90*'V Consumer Factors'!$N$20*'II Rate Development &amp; Change'!$K$35</f>
        <v>#DIV/0!</v>
      </c>
      <c r="AY88" s="440">
        <f>IF('III Plan Rates'!$AP90&gt;0,SUMPRODUCT(AP88:AX88,'III Plan Rates'!$AG90:$AO90)/'III Plan Rates'!$AP90,0)</f>
        <v>0</v>
      </c>
      <c r="AZ88" s="445"/>
      <c r="BA88" s="440" t="e">
        <f>'III Plan Rates'!$AA90*'V Consumer Factors'!$N$12*'II Rate Development &amp; Change'!$L$35</f>
        <v>#DIV/0!</v>
      </c>
      <c r="BB88" s="440" t="e">
        <f>'III Plan Rates'!$AA90*'V Consumer Factors'!$N$13*'II Rate Development &amp; Change'!$L$35</f>
        <v>#DIV/0!</v>
      </c>
      <c r="BC88" s="440" t="e">
        <f>'III Plan Rates'!$AA90*'V Consumer Factors'!$N$14*'II Rate Development &amp; Change'!$L$35</f>
        <v>#DIV/0!</v>
      </c>
      <c r="BD88" s="440" t="e">
        <f>'III Plan Rates'!$AA90*'V Consumer Factors'!$N$15*'II Rate Development &amp; Change'!$L$35</f>
        <v>#DIV/0!</v>
      </c>
      <c r="BE88" s="440" t="e">
        <f>'III Plan Rates'!$AA90*'V Consumer Factors'!$N$16*'II Rate Development &amp; Change'!$L$35</f>
        <v>#DIV/0!</v>
      </c>
      <c r="BF88" s="440" t="e">
        <f>'III Plan Rates'!$AA90*'V Consumer Factors'!$N$17*'II Rate Development &amp; Change'!$L$35</f>
        <v>#DIV/0!</v>
      </c>
      <c r="BG88" s="440" t="e">
        <f>'III Plan Rates'!$AA90*'V Consumer Factors'!$N$18*'II Rate Development &amp; Change'!$L$35</f>
        <v>#DIV/0!</v>
      </c>
      <c r="BH88" s="440" t="e">
        <f>'III Plan Rates'!$AA90*'V Consumer Factors'!$N$19*'II Rate Development &amp; Change'!$L$35</f>
        <v>#DIV/0!</v>
      </c>
      <c r="BI88" s="440" t="e">
        <f>'III Plan Rates'!$AA90*'V Consumer Factors'!$N$20*'II Rate Development &amp; Change'!$L$35</f>
        <v>#DIV/0!</v>
      </c>
      <c r="BJ88" s="440">
        <f>IF('III Plan Rates'!$AP90&gt;0,SUMPRODUCT(BA88:BI88,'III Plan Rates'!$AG90:$AO90)/'III Plan Rates'!$AP90,0)</f>
        <v>0</v>
      </c>
      <c r="BK88" s="445"/>
      <c r="BL88" s="440" t="e">
        <f>'III Plan Rates'!$AA90*'V Consumer Factors'!$N$12*'II Rate Development &amp; Change'!$M$35</f>
        <v>#DIV/0!</v>
      </c>
      <c r="BM88" s="440" t="e">
        <f>'III Plan Rates'!$AA90*'V Consumer Factors'!$N$13*'II Rate Development &amp; Change'!$M$35</f>
        <v>#DIV/0!</v>
      </c>
      <c r="BN88" s="440" t="e">
        <f>'III Plan Rates'!$AA90*'V Consumer Factors'!$N$14*'II Rate Development &amp; Change'!$M$35</f>
        <v>#DIV/0!</v>
      </c>
      <c r="BO88" s="440" t="e">
        <f>'III Plan Rates'!$AA90*'V Consumer Factors'!$N$15*'II Rate Development &amp; Change'!$M$35</f>
        <v>#DIV/0!</v>
      </c>
      <c r="BP88" s="440" t="e">
        <f>'III Plan Rates'!$AA90*'V Consumer Factors'!$N$16*'II Rate Development &amp; Change'!$M$35</f>
        <v>#DIV/0!</v>
      </c>
      <c r="BQ88" s="440" t="e">
        <f>'III Plan Rates'!$AA90*'V Consumer Factors'!$N$17*'II Rate Development &amp; Change'!$M$35</f>
        <v>#DIV/0!</v>
      </c>
      <c r="BR88" s="440" t="e">
        <f>'III Plan Rates'!$AA90*'V Consumer Factors'!$N$18*'II Rate Development &amp; Change'!$M$35</f>
        <v>#DIV/0!</v>
      </c>
      <c r="BS88" s="440" t="e">
        <f>'III Plan Rates'!$AA90*'V Consumer Factors'!$N$19*'II Rate Development &amp; Change'!$M$35</f>
        <v>#DIV/0!</v>
      </c>
      <c r="BT88" s="440" t="e">
        <f>'III Plan Rates'!$AA90*'V Consumer Factors'!$N$20*'II Rate Development &amp; Change'!$M$35</f>
        <v>#DIV/0!</v>
      </c>
      <c r="BU88" s="440">
        <f>IF('III Plan Rates'!$AP90&gt;0,SUMPRODUCT(BL88:BT88,'III Plan Rates'!$AG90:$AO90)/'III Plan Rates'!$AP90,0)</f>
        <v>0</v>
      </c>
    </row>
    <row r="89" spans="1:73" x14ac:dyDescent="0.25">
      <c r="A89" s="8" t="s">
        <v>154</v>
      </c>
      <c r="B89" s="437">
        <f>'III Plan Rates'!B91</f>
        <v>0</v>
      </c>
      <c r="C89" s="435">
        <f>'III Plan Rates'!D91</f>
        <v>0</v>
      </c>
      <c r="D89" s="436">
        <f>'III Plan Rates'!E91</f>
        <v>0</v>
      </c>
      <c r="E89" s="437">
        <f>'III Plan Rates'!F91</f>
        <v>0</v>
      </c>
      <c r="F89" s="438">
        <f>'III Plan Rates'!G91</f>
        <v>0</v>
      </c>
      <c r="G89" s="438">
        <f>'III Plan Rates'!J91</f>
        <v>0</v>
      </c>
      <c r="H89" s="258"/>
      <c r="I89" s="269"/>
      <c r="J89" s="269"/>
      <c r="K89" s="269"/>
      <c r="L89" s="269"/>
      <c r="M89" s="269"/>
      <c r="N89" s="269"/>
      <c r="O89" s="269"/>
      <c r="P89" s="269"/>
      <c r="Q89" s="269"/>
      <c r="R89" s="440">
        <f>IF('III Plan Rates'!$AP91&gt;0,SUMPRODUCT(I89:Q89,'III Plan Rates'!$AG91:$AO91)/'III Plan Rates'!$AP91,0)</f>
        <v>0</v>
      </c>
      <c r="S89" s="444"/>
      <c r="T89" s="440" t="e">
        <f>'III Plan Rates'!$AA91*'V Consumer Factors'!$N$12*'II Rate Development &amp; Change'!$J$35</f>
        <v>#DIV/0!</v>
      </c>
      <c r="U89" s="440" t="e">
        <f>'III Plan Rates'!$AA91*'V Consumer Factors'!$N$13*'II Rate Development &amp; Change'!$J$35</f>
        <v>#DIV/0!</v>
      </c>
      <c r="V89" s="440" t="e">
        <f>'III Plan Rates'!$AA91*'V Consumer Factors'!$N$14*'II Rate Development &amp; Change'!$J$35</f>
        <v>#DIV/0!</v>
      </c>
      <c r="W89" s="440" t="e">
        <f>'III Plan Rates'!$AA91*'V Consumer Factors'!$N$15*'II Rate Development &amp; Change'!$J$35</f>
        <v>#DIV/0!</v>
      </c>
      <c r="X89" s="440" t="e">
        <f>'III Plan Rates'!$AA91*'V Consumer Factors'!$N$16*'II Rate Development &amp; Change'!$J$35</f>
        <v>#DIV/0!</v>
      </c>
      <c r="Y89" s="440" t="e">
        <f>'III Plan Rates'!$AA91*'V Consumer Factors'!$N$17*'II Rate Development &amp; Change'!$J$35</f>
        <v>#DIV/0!</v>
      </c>
      <c r="Z89" s="440" t="e">
        <f>'III Plan Rates'!$AA91*'V Consumer Factors'!$N$18*'II Rate Development &amp; Change'!$J$35</f>
        <v>#DIV/0!</v>
      </c>
      <c r="AA89" s="440" t="e">
        <f>'III Plan Rates'!$AA91*'V Consumer Factors'!$N$19*'II Rate Development &amp; Change'!$J$35</f>
        <v>#DIV/0!</v>
      </c>
      <c r="AB89" s="440" t="e">
        <f>'III Plan Rates'!$AA91*'V Consumer Factors'!$N$20*'II Rate Development &amp; Change'!$J$35</f>
        <v>#DIV/0!</v>
      </c>
      <c r="AC89" s="440">
        <f>IF('III Plan Rates'!$AP91&gt;0,SUMPRODUCT(T89:AB89,'III Plan Rates'!$AG91:$AO91)/'III Plan Rates'!$AP91,0)</f>
        <v>0</v>
      </c>
      <c r="AD89" s="441"/>
      <c r="AE89" s="442">
        <f t="shared" si="2"/>
        <v>0</v>
      </c>
      <c r="AF89" s="442">
        <f t="shared" si="3"/>
        <v>0</v>
      </c>
      <c r="AG89" s="442">
        <f t="shared" si="4"/>
        <v>0</v>
      </c>
      <c r="AH89" s="442">
        <f t="shared" si="5"/>
        <v>0</v>
      </c>
      <c r="AI89" s="442">
        <f t="shared" si="6"/>
        <v>0</v>
      </c>
      <c r="AJ89" s="442">
        <f t="shared" si="7"/>
        <v>0</v>
      </c>
      <c r="AK89" s="442">
        <f t="shared" si="8"/>
        <v>0</v>
      </c>
      <c r="AL89" s="442">
        <f t="shared" si="9"/>
        <v>0</v>
      </c>
      <c r="AM89" s="442">
        <f t="shared" si="10"/>
        <v>0</v>
      </c>
      <c r="AN89" s="442">
        <f t="shared" si="12"/>
        <v>0</v>
      </c>
      <c r="AO89" s="441"/>
      <c r="AP89" s="440" t="e">
        <f>'III Plan Rates'!$AA91*'V Consumer Factors'!$N$12*'II Rate Development &amp; Change'!$K$35</f>
        <v>#DIV/0!</v>
      </c>
      <c r="AQ89" s="440" t="e">
        <f>'III Plan Rates'!$AA91*'V Consumer Factors'!$N$13*'II Rate Development &amp; Change'!$K$35</f>
        <v>#DIV/0!</v>
      </c>
      <c r="AR89" s="440" t="e">
        <f>'III Plan Rates'!$AA91*'V Consumer Factors'!$N$14*'II Rate Development &amp; Change'!$K$35</f>
        <v>#DIV/0!</v>
      </c>
      <c r="AS89" s="440" t="e">
        <f>'III Plan Rates'!$AA91*'V Consumer Factors'!$N$15*'II Rate Development &amp; Change'!$K$35</f>
        <v>#DIV/0!</v>
      </c>
      <c r="AT89" s="440" t="e">
        <f>'III Plan Rates'!$AA91*'V Consumer Factors'!$N$16*'II Rate Development &amp; Change'!$K$35</f>
        <v>#DIV/0!</v>
      </c>
      <c r="AU89" s="440" t="e">
        <f>'III Plan Rates'!$AA91*'V Consumer Factors'!$N$17*'II Rate Development &amp; Change'!$K$35</f>
        <v>#DIV/0!</v>
      </c>
      <c r="AV89" s="440" t="e">
        <f>'III Plan Rates'!$AA91*'V Consumer Factors'!$N$18*'II Rate Development &amp; Change'!$K$35</f>
        <v>#DIV/0!</v>
      </c>
      <c r="AW89" s="440" t="e">
        <f>'III Plan Rates'!$AA91*'V Consumer Factors'!$N$19*'II Rate Development &amp; Change'!$K$35</f>
        <v>#DIV/0!</v>
      </c>
      <c r="AX89" s="440" t="e">
        <f>'III Plan Rates'!$AA91*'V Consumer Factors'!$N$20*'II Rate Development &amp; Change'!$K$35</f>
        <v>#DIV/0!</v>
      </c>
      <c r="AY89" s="440">
        <f>IF('III Plan Rates'!$AP91&gt;0,SUMPRODUCT(AP89:AX89,'III Plan Rates'!$AG91:$AO91)/'III Plan Rates'!$AP91,0)</f>
        <v>0</v>
      </c>
      <c r="AZ89" s="445"/>
      <c r="BA89" s="440" t="e">
        <f>'III Plan Rates'!$AA91*'V Consumer Factors'!$N$12*'II Rate Development &amp; Change'!$L$35</f>
        <v>#DIV/0!</v>
      </c>
      <c r="BB89" s="440" t="e">
        <f>'III Plan Rates'!$AA91*'V Consumer Factors'!$N$13*'II Rate Development &amp; Change'!$L$35</f>
        <v>#DIV/0!</v>
      </c>
      <c r="BC89" s="440" t="e">
        <f>'III Plan Rates'!$AA91*'V Consumer Factors'!$N$14*'II Rate Development &amp; Change'!$L$35</f>
        <v>#DIV/0!</v>
      </c>
      <c r="BD89" s="440" t="e">
        <f>'III Plan Rates'!$AA91*'V Consumer Factors'!$N$15*'II Rate Development &amp; Change'!$L$35</f>
        <v>#DIV/0!</v>
      </c>
      <c r="BE89" s="440" t="e">
        <f>'III Plan Rates'!$AA91*'V Consumer Factors'!$N$16*'II Rate Development &amp; Change'!$L$35</f>
        <v>#DIV/0!</v>
      </c>
      <c r="BF89" s="440" t="e">
        <f>'III Plan Rates'!$AA91*'V Consumer Factors'!$N$17*'II Rate Development &amp; Change'!$L$35</f>
        <v>#DIV/0!</v>
      </c>
      <c r="BG89" s="440" t="e">
        <f>'III Plan Rates'!$AA91*'V Consumer Factors'!$N$18*'II Rate Development &amp; Change'!$L$35</f>
        <v>#DIV/0!</v>
      </c>
      <c r="BH89" s="440" t="e">
        <f>'III Plan Rates'!$AA91*'V Consumer Factors'!$N$19*'II Rate Development &amp; Change'!$L$35</f>
        <v>#DIV/0!</v>
      </c>
      <c r="BI89" s="440" t="e">
        <f>'III Plan Rates'!$AA91*'V Consumer Factors'!$N$20*'II Rate Development &amp; Change'!$L$35</f>
        <v>#DIV/0!</v>
      </c>
      <c r="BJ89" s="440">
        <f>IF('III Plan Rates'!$AP91&gt;0,SUMPRODUCT(BA89:BI89,'III Plan Rates'!$AG91:$AO91)/'III Plan Rates'!$AP91,0)</f>
        <v>0</v>
      </c>
      <c r="BK89" s="445"/>
      <c r="BL89" s="440" t="e">
        <f>'III Plan Rates'!$AA91*'V Consumer Factors'!$N$12*'II Rate Development &amp; Change'!$M$35</f>
        <v>#DIV/0!</v>
      </c>
      <c r="BM89" s="440" t="e">
        <f>'III Plan Rates'!$AA91*'V Consumer Factors'!$N$13*'II Rate Development &amp; Change'!$M$35</f>
        <v>#DIV/0!</v>
      </c>
      <c r="BN89" s="440" t="e">
        <f>'III Plan Rates'!$AA91*'V Consumer Factors'!$N$14*'II Rate Development &amp; Change'!$M$35</f>
        <v>#DIV/0!</v>
      </c>
      <c r="BO89" s="440" t="e">
        <f>'III Plan Rates'!$AA91*'V Consumer Factors'!$N$15*'II Rate Development &amp; Change'!$M$35</f>
        <v>#DIV/0!</v>
      </c>
      <c r="BP89" s="440" t="e">
        <f>'III Plan Rates'!$AA91*'V Consumer Factors'!$N$16*'II Rate Development &amp; Change'!$M$35</f>
        <v>#DIV/0!</v>
      </c>
      <c r="BQ89" s="440" t="e">
        <f>'III Plan Rates'!$AA91*'V Consumer Factors'!$N$17*'II Rate Development &amp; Change'!$M$35</f>
        <v>#DIV/0!</v>
      </c>
      <c r="BR89" s="440" t="e">
        <f>'III Plan Rates'!$AA91*'V Consumer Factors'!$N$18*'II Rate Development &amp; Change'!$M$35</f>
        <v>#DIV/0!</v>
      </c>
      <c r="BS89" s="440" t="e">
        <f>'III Plan Rates'!$AA91*'V Consumer Factors'!$N$19*'II Rate Development &amp; Change'!$M$35</f>
        <v>#DIV/0!</v>
      </c>
      <c r="BT89" s="440" t="e">
        <f>'III Plan Rates'!$AA91*'V Consumer Factors'!$N$20*'II Rate Development &amp; Change'!$M$35</f>
        <v>#DIV/0!</v>
      </c>
      <c r="BU89" s="440">
        <f>IF('III Plan Rates'!$AP91&gt;0,SUMPRODUCT(BL89:BT89,'III Plan Rates'!$AG91:$AO91)/'III Plan Rates'!$AP91,0)</f>
        <v>0</v>
      </c>
    </row>
    <row r="90" spans="1:73" x14ac:dyDescent="0.25">
      <c r="A90" s="8" t="s">
        <v>155</v>
      </c>
      <c r="B90" s="437">
        <f>'III Plan Rates'!B92</f>
        <v>0</v>
      </c>
      <c r="C90" s="435">
        <f>'III Plan Rates'!D92</f>
        <v>0</v>
      </c>
      <c r="D90" s="436">
        <f>'III Plan Rates'!E92</f>
        <v>0</v>
      </c>
      <c r="E90" s="437">
        <f>'III Plan Rates'!F92</f>
        <v>0</v>
      </c>
      <c r="F90" s="438">
        <f>'III Plan Rates'!G92</f>
        <v>0</v>
      </c>
      <c r="G90" s="438">
        <f>'III Plan Rates'!J92</f>
        <v>0</v>
      </c>
      <c r="H90" s="258"/>
      <c r="I90" s="269"/>
      <c r="J90" s="269"/>
      <c r="K90" s="269"/>
      <c r="L90" s="269"/>
      <c r="M90" s="269"/>
      <c r="N90" s="269"/>
      <c r="O90" s="269"/>
      <c r="P90" s="269"/>
      <c r="Q90" s="269"/>
      <c r="R90" s="440">
        <f>IF('III Plan Rates'!$AP92&gt;0,SUMPRODUCT(I90:Q90,'III Plan Rates'!$AG92:$AO92)/'III Plan Rates'!$AP92,0)</f>
        <v>0</v>
      </c>
      <c r="S90" s="444"/>
      <c r="T90" s="440" t="e">
        <f>'III Plan Rates'!$AA92*'V Consumer Factors'!$N$12*'II Rate Development &amp; Change'!$J$35</f>
        <v>#DIV/0!</v>
      </c>
      <c r="U90" s="440" t="e">
        <f>'III Plan Rates'!$AA92*'V Consumer Factors'!$N$13*'II Rate Development &amp; Change'!$J$35</f>
        <v>#DIV/0!</v>
      </c>
      <c r="V90" s="440" t="e">
        <f>'III Plan Rates'!$AA92*'V Consumer Factors'!$N$14*'II Rate Development &amp; Change'!$J$35</f>
        <v>#DIV/0!</v>
      </c>
      <c r="W90" s="440" t="e">
        <f>'III Plan Rates'!$AA92*'V Consumer Factors'!$N$15*'II Rate Development &amp; Change'!$J$35</f>
        <v>#DIV/0!</v>
      </c>
      <c r="X90" s="440" t="e">
        <f>'III Plan Rates'!$AA92*'V Consumer Factors'!$N$16*'II Rate Development &amp; Change'!$J$35</f>
        <v>#DIV/0!</v>
      </c>
      <c r="Y90" s="440" t="e">
        <f>'III Plan Rates'!$AA92*'V Consumer Factors'!$N$17*'II Rate Development &amp; Change'!$J$35</f>
        <v>#DIV/0!</v>
      </c>
      <c r="Z90" s="440" t="e">
        <f>'III Plan Rates'!$AA92*'V Consumer Factors'!$N$18*'II Rate Development &amp; Change'!$J$35</f>
        <v>#DIV/0!</v>
      </c>
      <c r="AA90" s="440" t="e">
        <f>'III Plan Rates'!$AA92*'V Consumer Factors'!$N$19*'II Rate Development &amp; Change'!$J$35</f>
        <v>#DIV/0!</v>
      </c>
      <c r="AB90" s="440" t="e">
        <f>'III Plan Rates'!$AA92*'V Consumer Factors'!$N$20*'II Rate Development &amp; Change'!$J$35</f>
        <v>#DIV/0!</v>
      </c>
      <c r="AC90" s="440">
        <f>IF('III Plan Rates'!$AP92&gt;0,SUMPRODUCT(T90:AB90,'III Plan Rates'!$AG92:$AO92)/'III Plan Rates'!$AP92,0)</f>
        <v>0</v>
      </c>
      <c r="AD90" s="441"/>
      <c r="AE90" s="442">
        <f t="shared" si="2"/>
        <v>0</v>
      </c>
      <c r="AF90" s="442">
        <f t="shared" si="3"/>
        <v>0</v>
      </c>
      <c r="AG90" s="442">
        <f t="shared" si="4"/>
        <v>0</v>
      </c>
      <c r="AH90" s="442">
        <f t="shared" si="5"/>
        <v>0</v>
      </c>
      <c r="AI90" s="442">
        <f t="shared" si="6"/>
        <v>0</v>
      </c>
      <c r="AJ90" s="442">
        <f t="shared" si="7"/>
        <v>0</v>
      </c>
      <c r="AK90" s="442">
        <f t="shared" si="8"/>
        <v>0</v>
      </c>
      <c r="AL90" s="442">
        <f t="shared" si="9"/>
        <v>0</v>
      </c>
      <c r="AM90" s="442">
        <f t="shared" si="10"/>
        <v>0</v>
      </c>
      <c r="AN90" s="442">
        <f t="shared" si="12"/>
        <v>0</v>
      </c>
      <c r="AO90" s="441"/>
      <c r="AP90" s="440" t="e">
        <f>'III Plan Rates'!$AA92*'V Consumer Factors'!$N$12*'II Rate Development &amp; Change'!$K$35</f>
        <v>#DIV/0!</v>
      </c>
      <c r="AQ90" s="440" t="e">
        <f>'III Plan Rates'!$AA92*'V Consumer Factors'!$N$13*'II Rate Development &amp; Change'!$K$35</f>
        <v>#DIV/0!</v>
      </c>
      <c r="AR90" s="440" t="e">
        <f>'III Plan Rates'!$AA92*'V Consumer Factors'!$N$14*'II Rate Development &amp; Change'!$K$35</f>
        <v>#DIV/0!</v>
      </c>
      <c r="AS90" s="440" t="e">
        <f>'III Plan Rates'!$AA92*'V Consumer Factors'!$N$15*'II Rate Development &amp; Change'!$K$35</f>
        <v>#DIV/0!</v>
      </c>
      <c r="AT90" s="440" t="e">
        <f>'III Plan Rates'!$AA92*'V Consumer Factors'!$N$16*'II Rate Development &amp; Change'!$K$35</f>
        <v>#DIV/0!</v>
      </c>
      <c r="AU90" s="440" t="e">
        <f>'III Plan Rates'!$AA92*'V Consumer Factors'!$N$17*'II Rate Development &amp; Change'!$K$35</f>
        <v>#DIV/0!</v>
      </c>
      <c r="AV90" s="440" t="e">
        <f>'III Plan Rates'!$AA92*'V Consumer Factors'!$N$18*'II Rate Development &amp; Change'!$K$35</f>
        <v>#DIV/0!</v>
      </c>
      <c r="AW90" s="440" t="e">
        <f>'III Plan Rates'!$AA92*'V Consumer Factors'!$N$19*'II Rate Development &amp; Change'!$K$35</f>
        <v>#DIV/0!</v>
      </c>
      <c r="AX90" s="440" t="e">
        <f>'III Plan Rates'!$AA92*'V Consumer Factors'!$N$20*'II Rate Development &amp; Change'!$K$35</f>
        <v>#DIV/0!</v>
      </c>
      <c r="AY90" s="440">
        <f>IF('III Plan Rates'!$AP92&gt;0,SUMPRODUCT(AP90:AX90,'III Plan Rates'!$AG92:$AO92)/'III Plan Rates'!$AP92,0)</f>
        <v>0</v>
      </c>
      <c r="AZ90" s="445"/>
      <c r="BA90" s="440" t="e">
        <f>'III Plan Rates'!$AA92*'V Consumer Factors'!$N$12*'II Rate Development &amp; Change'!$L$35</f>
        <v>#DIV/0!</v>
      </c>
      <c r="BB90" s="440" t="e">
        <f>'III Plan Rates'!$AA92*'V Consumer Factors'!$N$13*'II Rate Development &amp; Change'!$L$35</f>
        <v>#DIV/0!</v>
      </c>
      <c r="BC90" s="440" t="e">
        <f>'III Plan Rates'!$AA92*'V Consumer Factors'!$N$14*'II Rate Development &amp; Change'!$L$35</f>
        <v>#DIV/0!</v>
      </c>
      <c r="BD90" s="440" t="e">
        <f>'III Plan Rates'!$AA92*'V Consumer Factors'!$N$15*'II Rate Development &amp; Change'!$L$35</f>
        <v>#DIV/0!</v>
      </c>
      <c r="BE90" s="440" t="e">
        <f>'III Plan Rates'!$AA92*'V Consumer Factors'!$N$16*'II Rate Development &amp; Change'!$L$35</f>
        <v>#DIV/0!</v>
      </c>
      <c r="BF90" s="440" t="e">
        <f>'III Plan Rates'!$AA92*'V Consumer Factors'!$N$17*'II Rate Development &amp; Change'!$L$35</f>
        <v>#DIV/0!</v>
      </c>
      <c r="BG90" s="440" t="e">
        <f>'III Plan Rates'!$AA92*'V Consumer Factors'!$N$18*'II Rate Development &amp; Change'!$L$35</f>
        <v>#DIV/0!</v>
      </c>
      <c r="BH90" s="440" t="e">
        <f>'III Plan Rates'!$AA92*'V Consumer Factors'!$N$19*'II Rate Development &amp; Change'!$L$35</f>
        <v>#DIV/0!</v>
      </c>
      <c r="BI90" s="440" t="e">
        <f>'III Plan Rates'!$AA92*'V Consumer Factors'!$N$20*'II Rate Development &amp; Change'!$L$35</f>
        <v>#DIV/0!</v>
      </c>
      <c r="BJ90" s="440">
        <f>IF('III Plan Rates'!$AP92&gt;0,SUMPRODUCT(BA90:BI90,'III Plan Rates'!$AG92:$AO92)/'III Plan Rates'!$AP92,0)</f>
        <v>0</v>
      </c>
      <c r="BK90" s="445"/>
      <c r="BL90" s="440" t="e">
        <f>'III Plan Rates'!$AA92*'V Consumer Factors'!$N$12*'II Rate Development &amp; Change'!$M$35</f>
        <v>#DIV/0!</v>
      </c>
      <c r="BM90" s="440" t="e">
        <f>'III Plan Rates'!$AA92*'V Consumer Factors'!$N$13*'II Rate Development &amp; Change'!$M$35</f>
        <v>#DIV/0!</v>
      </c>
      <c r="BN90" s="440" t="e">
        <f>'III Plan Rates'!$AA92*'V Consumer Factors'!$N$14*'II Rate Development &amp; Change'!$M$35</f>
        <v>#DIV/0!</v>
      </c>
      <c r="BO90" s="440" t="e">
        <f>'III Plan Rates'!$AA92*'V Consumer Factors'!$N$15*'II Rate Development &amp; Change'!$M$35</f>
        <v>#DIV/0!</v>
      </c>
      <c r="BP90" s="440" t="e">
        <f>'III Plan Rates'!$AA92*'V Consumer Factors'!$N$16*'II Rate Development &amp; Change'!$M$35</f>
        <v>#DIV/0!</v>
      </c>
      <c r="BQ90" s="440" t="e">
        <f>'III Plan Rates'!$AA92*'V Consumer Factors'!$N$17*'II Rate Development &amp; Change'!$M$35</f>
        <v>#DIV/0!</v>
      </c>
      <c r="BR90" s="440" t="e">
        <f>'III Plan Rates'!$AA92*'V Consumer Factors'!$N$18*'II Rate Development &amp; Change'!$M$35</f>
        <v>#DIV/0!</v>
      </c>
      <c r="BS90" s="440" t="e">
        <f>'III Plan Rates'!$AA92*'V Consumer Factors'!$N$19*'II Rate Development &amp; Change'!$M$35</f>
        <v>#DIV/0!</v>
      </c>
      <c r="BT90" s="440" t="e">
        <f>'III Plan Rates'!$AA92*'V Consumer Factors'!$N$20*'II Rate Development &amp; Change'!$M$35</f>
        <v>#DIV/0!</v>
      </c>
      <c r="BU90" s="440">
        <f>IF('III Plan Rates'!$AP92&gt;0,SUMPRODUCT(BL90:BT90,'III Plan Rates'!$AG92:$AO92)/'III Plan Rates'!$AP92,0)</f>
        <v>0</v>
      </c>
    </row>
    <row r="91" spans="1:73" x14ac:dyDescent="0.25">
      <c r="A91" s="8" t="s">
        <v>156</v>
      </c>
      <c r="B91" s="437">
        <f>'III Plan Rates'!B93</f>
        <v>0</v>
      </c>
      <c r="C91" s="435">
        <f>'III Plan Rates'!D93</f>
        <v>0</v>
      </c>
      <c r="D91" s="436">
        <f>'III Plan Rates'!E93</f>
        <v>0</v>
      </c>
      <c r="E91" s="437">
        <f>'III Plan Rates'!F93</f>
        <v>0</v>
      </c>
      <c r="F91" s="438">
        <f>'III Plan Rates'!G93</f>
        <v>0</v>
      </c>
      <c r="G91" s="438">
        <f>'III Plan Rates'!J93</f>
        <v>0</v>
      </c>
      <c r="H91" s="258"/>
      <c r="I91" s="269"/>
      <c r="J91" s="269"/>
      <c r="K91" s="269"/>
      <c r="L91" s="269"/>
      <c r="M91" s="269"/>
      <c r="N91" s="269"/>
      <c r="O91" s="269"/>
      <c r="P91" s="269"/>
      <c r="Q91" s="269"/>
      <c r="R91" s="440">
        <f>IF('III Plan Rates'!$AP93&gt;0,SUMPRODUCT(I91:Q91,'III Plan Rates'!$AG93:$AO93)/'III Plan Rates'!$AP93,0)</f>
        <v>0</v>
      </c>
      <c r="S91" s="444"/>
      <c r="T91" s="440" t="e">
        <f>'III Plan Rates'!$AA93*'V Consumer Factors'!$N$12*'II Rate Development &amp; Change'!$J$35</f>
        <v>#DIV/0!</v>
      </c>
      <c r="U91" s="440" t="e">
        <f>'III Plan Rates'!$AA93*'V Consumer Factors'!$N$13*'II Rate Development &amp; Change'!$J$35</f>
        <v>#DIV/0!</v>
      </c>
      <c r="V91" s="440" t="e">
        <f>'III Plan Rates'!$AA93*'V Consumer Factors'!$N$14*'II Rate Development &amp; Change'!$J$35</f>
        <v>#DIV/0!</v>
      </c>
      <c r="W91" s="440" t="e">
        <f>'III Plan Rates'!$AA93*'V Consumer Factors'!$N$15*'II Rate Development &amp; Change'!$J$35</f>
        <v>#DIV/0!</v>
      </c>
      <c r="X91" s="440" t="e">
        <f>'III Plan Rates'!$AA93*'V Consumer Factors'!$N$16*'II Rate Development &amp; Change'!$J$35</f>
        <v>#DIV/0!</v>
      </c>
      <c r="Y91" s="440" t="e">
        <f>'III Plan Rates'!$AA93*'V Consumer Factors'!$N$17*'II Rate Development &amp; Change'!$J$35</f>
        <v>#DIV/0!</v>
      </c>
      <c r="Z91" s="440" t="e">
        <f>'III Plan Rates'!$AA93*'V Consumer Factors'!$N$18*'II Rate Development &amp; Change'!$J$35</f>
        <v>#DIV/0!</v>
      </c>
      <c r="AA91" s="440" t="e">
        <f>'III Plan Rates'!$AA93*'V Consumer Factors'!$N$19*'II Rate Development &amp; Change'!$J$35</f>
        <v>#DIV/0!</v>
      </c>
      <c r="AB91" s="440" t="e">
        <f>'III Plan Rates'!$AA93*'V Consumer Factors'!$N$20*'II Rate Development &amp; Change'!$J$35</f>
        <v>#DIV/0!</v>
      </c>
      <c r="AC91" s="440">
        <f>IF('III Plan Rates'!$AP93&gt;0,SUMPRODUCT(T91:AB91,'III Plan Rates'!$AG93:$AO93)/'III Plan Rates'!$AP93,0)</f>
        <v>0</v>
      </c>
      <c r="AD91" s="441"/>
      <c r="AE91" s="442">
        <f t="shared" si="2"/>
        <v>0</v>
      </c>
      <c r="AF91" s="442">
        <f t="shared" si="3"/>
        <v>0</v>
      </c>
      <c r="AG91" s="442">
        <f t="shared" si="4"/>
        <v>0</v>
      </c>
      <c r="AH91" s="442">
        <f t="shared" si="5"/>
        <v>0</v>
      </c>
      <c r="AI91" s="442">
        <f t="shared" si="6"/>
        <v>0</v>
      </c>
      <c r="AJ91" s="442">
        <f t="shared" si="7"/>
        <v>0</v>
      </c>
      <c r="AK91" s="442">
        <f t="shared" si="8"/>
        <v>0</v>
      </c>
      <c r="AL91" s="442">
        <f t="shared" si="9"/>
        <v>0</v>
      </c>
      <c r="AM91" s="442">
        <f t="shared" si="10"/>
        <v>0</v>
      </c>
      <c r="AN91" s="442">
        <f t="shared" si="12"/>
        <v>0</v>
      </c>
      <c r="AO91" s="441"/>
      <c r="AP91" s="440" t="e">
        <f>'III Plan Rates'!$AA93*'V Consumer Factors'!$N$12*'II Rate Development &amp; Change'!$K$35</f>
        <v>#DIV/0!</v>
      </c>
      <c r="AQ91" s="440" t="e">
        <f>'III Plan Rates'!$AA93*'V Consumer Factors'!$N$13*'II Rate Development &amp; Change'!$K$35</f>
        <v>#DIV/0!</v>
      </c>
      <c r="AR91" s="440" t="e">
        <f>'III Plan Rates'!$AA93*'V Consumer Factors'!$N$14*'II Rate Development &amp; Change'!$K$35</f>
        <v>#DIV/0!</v>
      </c>
      <c r="AS91" s="440" t="e">
        <f>'III Plan Rates'!$AA93*'V Consumer Factors'!$N$15*'II Rate Development &amp; Change'!$K$35</f>
        <v>#DIV/0!</v>
      </c>
      <c r="AT91" s="440" t="e">
        <f>'III Plan Rates'!$AA93*'V Consumer Factors'!$N$16*'II Rate Development &amp; Change'!$K$35</f>
        <v>#DIV/0!</v>
      </c>
      <c r="AU91" s="440" t="e">
        <f>'III Plan Rates'!$AA93*'V Consumer Factors'!$N$17*'II Rate Development &amp; Change'!$K$35</f>
        <v>#DIV/0!</v>
      </c>
      <c r="AV91" s="440" t="e">
        <f>'III Plan Rates'!$AA93*'V Consumer Factors'!$N$18*'II Rate Development &amp; Change'!$K$35</f>
        <v>#DIV/0!</v>
      </c>
      <c r="AW91" s="440" t="e">
        <f>'III Plan Rates'!$AA93*'V Consumer Factors'!$N$19*'II Rate Development &amp; Change'!$K$35</f>
        <v>#DIV/0!</v>
      </c>
      <c r="AX91" s="440" t="e">
        <f>'III Plan Rates'!$AA93*'V Consumer Factors'!$N$20*'II Rate Development &amp; Change'!$K$35</f>
        <v>#DIV/0!</v>
      </c>
      <c r="AY91" s="440">
        <f>IF('III Plan Rates'!$AP93&gt;0,SUMPRODUCT(AP91:AX91,'III Plan Rates'!$AG93:$AO93)/'III Plan Rates'!$AP93,0)</f>
        <v>0</v>
      </c>
      <c r="AZ91" s="445"/>
      <c r="BA91" s="440" t="e">
        <f>'III Plan Rates'!$AA93*'V Consumer Factors'!$N$12*'II Rate Development &amp; Change'!$L$35</f>
        <v>#DIV/0!</v>
      </c>
      <c r="BB91" s="440" t="e">
        <f>'III Plan Rates'!$AA93*'V Consumer Factors'!$N$13*'II Rate Development &amp; Change'!$L$35</f>
        <v>#DIV/0!</v>
      </c>
      <c r="BC91" s="440" t="e">
        <f>'III Plan Rates'!$AA93*'V Consumer Factors'!$N$14*'II Rate Development &amp; Change'!$L$35</f>
        <v>#DIV/0!</v>
      </c>
      <c r="BD91" s="440" t="e">
        <f>'III Plan Rates'!$AA93*'V Consumer Factors'!$N$15*'II Rate Development &amp; Change'!$L$35</f>
        <v>#DIV/0!</v>
      </c>
      <c r="BE91" s="440" t="e">
        <f>'III Plan Rates'!$AA93*'V Consumer Factors'!$N$16*'II Rate Development &amp; Change'!$L$35</f>
        <v>#DIV/0!</v>
      </c>
      <c r="BF91" s="440" t="e">
        <f>'III Plan Rates'!$AA93*'V Consumer Factors'!$N$17*'II Rate Development &amp; Change'!$L$35</f>
        <v>#DIV/0!</v>
      </c>
      <c r="BG91" s="440" t="e">
        <f>'III Plan Rates'!$AA93*'V Consumer Factors'!$N$18*'II Rate Development &amp; Change'!$L$35</f>
        <v>#DIV/0!</v>
      </c>
      <c r="BH91" s="440" t="e">
        <f>'III Plan Rates'!$AA93*'V Consumer Factors'!$N$19*'II Rate Development &amp; Change'!$L$35</f>
        <v>#DIV/0!</v>
      </c>
      <c r="BI91" s="440" t="e">
        <f>'III Plan Rates'!$AA93*'V Consumer Factors'!$N$20*'II Rate Development &amp; Change'!$L$35</f>
        <v>#DIV/0!</v>
      </c>
      <c r="BJ91" s="440">
        <f>IF('III Plan Rates'!$AP93&gt;0,SUMPRODUCT(BA91:BI91,'III Plan Rates'!$AG93:$AO93)/'III Plan Rates'!$AP93,0)</f>
        <v>0</v>
      </c>
      <c r="BK91" s="445"/>
      <c r="BL91" s="440" t="e">
        <f>'III Plan Rates'!$AA93*'V Consumer Factors'!$N$12*'II Rate Development &amp; Change'!$M$35</f>
        <v>#DIV/0!</v>
      </c>
      <c r="BM91" s="440" t="e">
        <f>'III Plan Rates'!$AA93*'V Consumer Factors'!$N$13*'II Rate Development &amp; Change'!$M$35</f>
        <v>#DIV/0!</v>
      </c>
      <c r="BN91" s="440" t="e">
        <f>'III Plan Rates'!$AA93*'V Consumer Factors'!$N$14*'II Rate Development &amp; Change'!$M$35</f>
        <v>#DIV/0!</v>
      </c>
      <c r="BO91" s="440" t="e">
        <f>'III Plan Rates'!$AA93*'V Consumer Factors'!$N$15*'II Rate Development &amp; Change'!$M$35</f>
        <v>#DIV/0!</v>
      </c>
      <c r="BP91" s="440" t="e">
        <f>'III Plan Rates'!$AA93*'V Consumer Factors'!$N$16*'II Rate Development &amp; Change'!$M$35</f>
        <v>#DIV/0!</v>
      </c>
      <c r="BQ91" s="440" t="e">
        <f>'III Plan Rates'!$AA93*'V Consumer Factors'!$N$17*'II Rate Development &amp; Change'!$M$35</f>
        <v>#DIV/0!</v>
      </c>
      <c r="BR91" s="440" t="e">
        <f>'III Plan Rates'!$AA93*'V Consumer Factors'!$N$18*'II Rate Development &amp; Change'!$M$35</f>
        <v>#DIV/0!</v>
      </c>
      <c r="BS91" s="440" t="e">
        <f>'III Plan Rates'!$AA93*'V Consumer Factors'!$N$19*'II Rate Development &amp; Change'!$M$35</f>
        <v>#DIV/0!</v>
      </c>
      <c r="BT91" s="440" t="e">
        <f>'III Plan Rates'!$AA93*'V Consumer Factors'!$N$20*'II Rate Development &amp; Change'!$M$35</f>
        <v>#DIV/0!</v>
      </c>
      <c r="BU91" s="440">
        <f>IF('III Plan Rates'!$AP93&gt;0,SUMPRODUCT(BL91:BT91,'III Plan Rates'!$AG93:$AO93)/'III Plan Rates'!$AP93,0)</f>
        <v>0</v>
      </c>
    </row>
    <row r="92" spans="1:73" x14ac:dyDescent="0.25">
      <c r="A92" s="8" t="s">
        <v>157</v>
      </c>
      <c r="B92" s="437">
        <f>'III Plan Rates'!B94</f>
        <v>0</v>
      </c>
      <c r="C92" s="435">
        <f>'III Plan Rates'!D94</f>
        <v>0</v>
      </c>
      <c r="D92" s="436">
        <f>'III Plan Rates'!E94</f>
        <v>0</v>
      </c>
      <c r="E92" s="437">
        <f>'III Plan Rates'!F94</f>
        <v>0</v>
      </c>
      <c r="F92" s="438">
        <f>'III Plan Rates'!G94</f>
        <v>0</v>
      </c>
      <c r="G92" s="438">
        <f>'III Plan Rates'!J94</f>
        <v>0</v>
      </c>
      <c r="H92" s="258"/>
      <c r="I92" s="269"/>
      <c r="J92" s="269"/>
      <c r="K92" s="269"/>
      <c r="L92" s="269"/>
      <c r="M92" s="269"/>
      <c r="N92" s="269"/>
      <c r="O92" s="269"/>
      <c r="P92" s="269"/>
      <c r="Q92" s="269"/>
      <c r="R92" s="440">
        <f>IF('III Plan Rates'!$AP94&gt;0,SUMPRODUCT(I92:Q92,'III Plan Rates'!$AG94:$AO94)/'III Plan Rates'!$AP94,0)</f>
        <v>0</v>
      </c>
      <c r="S92" s="444"/>
      <c r="T92" s="440" t="e">
        <f>'III Plan Rates'!$AA94*'V Consumer Factors'!$N$12*'II Rate Development &amp; Change'!$J$35</f>
        <v>#DIV/0!</v>
      </c>
      <c r="U92" s="440" t="e">
        <f>'III Plan Rates'!$AA94*'V Consumer Factors'!$N$13*'II Rate Development &amp; Change'!$J$35</f>
        <v>#DIV/0!</v>
      </c>
      <c r="V92" s="440" t="e">
        <f>'III Plan Rates'!$AA94*'V Consumer Factors'!$N$14*'II Rate Development &amp; Change'!$J$35</f>
        <v>#DIV/0!</v>
      </c>
      <c r="W92" s="440" t="e">
        <f>'III Plan Rates'!$AA94*'V Consumer Factors'!$N$15*'II Rate Development &amp; Change'!$J$35</f>
        <v>#DIV/0!</v>
      </c>
      <c r="X92" s="440" t="e">
        <f>'III Plan Rates'!$AA94*'V Consumer Factors'!$N$16*'II Rate Development &amp; Change'!$J$35</f>
        <v>#DIV/0!</v>
      </c>
      <c r="Y92" s="440" t="e">
        <f>'III Plan Rates'!$AA94*'V Consumer Factors'!$N$17*'II Rate Development &amp; Change'!$J$35</f>
        <v>#DIV/0!</v>
      </c>
      <c r="Z92" s="440" t="e">
        <f>'III Plan Rates'!$AA94*'V Consumer Factors'!$N$18*'II Rate Development &amp; Change'!$J$35</f>
        <v>#DIV/0!</v>
      </c>
      <c r="AA92" s="440" t="e">
        <f>'III Plan Rates'!$AA94*'V Consumer Factors'!$N$19*'II Rate Development &amp; Change'!$J$35</f>
        <v>#DIV/0!</v>
      </c>
      <c r="AB92" s="440" t="e">
        <f>'III Plan Rates'!$AA94*'V Consumer Factors'!$N$20*'II Rate Development &amp; Change'!$J$35</f>
        <v>#DIV/0!</v>
      </c>
      <c r="AC92" s="440">
        <f>IF('III Plan Rates'!$AP94&gt;0,SUMPRODUCT(T92:AB92,'III Plan Rates'!$AG94:$AO94)/'III Plan Rates'!$AP94,0)</f>
        <v>0</v>
      </c>
      <c r="AD92" s="441"/>
      <c r="AE92" s="442">
        <f t="shared" si="2"/>
        <v>0</v>
      </c>
      <c r="AF92" s="442">
        <f t="shared" si="3"/>
        <v>0</v>
      </c>
      <c r="AG92" s="442">
        <f t="shared" si="4"/>
        <v>0</v>
      </c>
      <c r="AH92" s="442">
        <f t="shared" si="5"/>
        <v>0</v>
      </c>
      <c r="AI92" s="442">
        <f t="shared" si="6"/>
        <v>0</v>
      </c>
      <c r="AJ92" s="442">
        <f t="shared" si="7"/>
        <v>0</v>
      </c>
      <c r="AK92" s="442">
        <f t="shared" si="8"/>
        <v>0</v>
      </c>
      <c r="AL92" s="442">
        <f t="shared" si="9"/>
        <v>0</v>
      </c>
      <c r="AM92" s="442">
        <f t="shared" si="10"/>
        <v>0</v>
      </c>
      <c r="AN92" s="442">
        <f t="shared" si="12"/>
        <v>0</v>
      </c>
      <c r="AO92" s="441"/>
      <c r="AP92" s="440" t="e">
        <f>'III Plan Rates'!$AA94*'V Consumer Factors'!$N$12*'II Rate Development &amp; Change'!$K$35</f>
        <v>#DIV/0!</v>
      </c>
      <c r="AQ92" s="440" t="e">
        <f>'III Plan Rates'!$AA94*'V Consumer Factors'!$N$13*'II Rate Development &amp; Change'!$K$35</f>
        <v>#DIV/0!</v>
      </c>
      <c r="AR92" s="440" t="e">
        <f>'III Plan Rates'!$AA94*'V Consumer Factors'!$N$14*'II Rate Development &amp; Change'!$K$35</f>
        <v>#DIV/0!</v>
      </c>
      <c r="AS92" s="440" t="e">
        <f>'III Plan Rates'!$AA94*'V Consumer Factors'!$N$15*'II Rate Development &amp; Change'!$K$35</f>
        <v>#DIV/0!</v>
      </c>
      <c r="AT92" s="440" t="e">
        <f>'III Plan Rates'!$AA94*'V Consumer Factors'!$N$16*'II Rate Development &amp; Change'!$K$35</f>
        <v>#DIV/0!</v>
      </c>
      <c r="AU92" s="440" t="e">
        <f>'III Plan Rates'!$AA94*'V Consumer Factors'!$N$17*'II Rate Development &amp; Change'!$K$35</f>
        <v>#DIV/0!</v>
      </c>
      <c r="AV92" s="440" t="e">
        <f>'III Plan Rates'!$AA94*'V Consumer Factors'!$N$18*'II Rate Development &amp; Change'!$K$35</f>
        <v>#DIV/0!</v>
      </c>
      <c r="AW92" s="440" t="e">
        <f>'III Plan Rates'!$AA94*'V Consumer Factors'!$N$19*'II Rate Development &amp; Change'!$K$35</f>
        <v>#DIV/0!</v>
      </c>
      <c r="AX92" s="440" t="e">
        <f>'III Plan Rates'!$AA94*'V Consumer Factors'!$N$20*'II Rate Development &amp; Change'!$K$35</f>
        <v>#DIV/0!</v>
      </c>
      <c r="AY92" s="440">
        <f>IF('III Plan Rates'!$AP94&gt;0,SUMPRODUCT(AP92:AX92,'III Plan Rates'!$AG94:$AO94)/'III Plan Rates'!$AP94,0)</f>
        <v>0</v>
      </c>
      <c r="AZ92" s="445"/>
      <c r="BA92" s="440" t="e">
        <f>'III Plan Rates'!$AA94*'V Consumer Factors'!$N$12*'II Rate Development &amp; Change'!$L$35</f>
        <v>#DIV/0!</v>
      </c>
      <c r="BB92" s="440" t="e">
        <f>'III Plan Rates'!$AA94*'V Consumer Factors'!$N$13*'II Rate Development &amp; Change'!$L$35</f>
        <v>#DIV/0!</v>
      </c>
      <c r="BC92" s="440" t="e">
        <f>'III Plan Rates'!$AA94*'V Consumer Factors'!$N$14*'II Rate Development &amp; Change'!$L$35</f>
        <v>#DIV/0!</v>
      </c>
      <c r="BD92" s="440" t="e">
        <f>'III Plan Rates'!$AA94*'V Consumer Factors'!$N$15*'II Rate Development &amp; Change'!$L$35</f>
        <v>#DIV/0!</v>
      </c>
      <c r="BE92" s="440" t="e">
        <f>'III Plan Rates'!$AA94*'V Consumer Factors'!$N$16*'II Rate Development &amp; Change'!$L$35</f>
        <v>#DIV/0!</v>
      </c>
      <c r="BF92" s="440" t="e">
        <f>'III Plan Rates'!$AA94*'V Consumer Factors'!$N$17*'II Rate Development &amp; Change'!$L$35</f>
        <v>#DIV/0!</v>
      </c>
      <c r="BG92" s="440" t="e">
        <f>'III Plan Rates'!$AA94*'V Consumer Factors'!$N$18*'II Rate Development &amp; Change'!$L$35</f>
        <v>#DIV/0!</v>
      </c>
      <c r="BH92" s="440" t="e">
        <f>'III Plan Rates'!$AA94*'V Consumer Factors'!$N$19*'II Rate Development &amp; Change'!$L$35</f>
        <v>#DIV/0!</v>
      </c>
      <c r="BI92" s="440" t="e">
        <f>'III Plan Rates'!$AA94*'V Consumer Factors'!$N$20*'II Rate Development &amp; Change'!$L$35</f>
        <v>#DIV/0!</v>
      </c>
      <c r="BJ92" s="440">
        <f>IF('III Plan Rates'!$AP94&gt;0,SUMPRODUCT(BA92:BI92,'III Plan Rates'!$AG94:$AO94)/'III Plan Rates'!$AP94,0)</f>
        <v>0</v>
      </c>
      <c r="BK92" s="445"/>
      <c r="BL92" s="440" t="e">
        <f>'III Plan Rates'!$AA94*'V Consumer Factors'!$N$12*'II Rate Development &amp; Change'!$M$35</f>
        <v>#DIV/0!</v>
      </c>
      <c r="BM92" s="440" t="e">
        <f>'III Plan Rates'!$AA94*'V Consumer Factors'!$N$13*'II Rate Development &amp; Change'!$M$35</f>
        <v>#DIV/0!</v>
      </c>
      <c r="BN92" s="440" t="e">
        <f>'III Plan Rates'!$AA94*'V Consumer Factors'!$N$14*'II Rate Development &amp; Change'!$M$35</f>
        <v>#DIV/0!</v>
      </c>
      <c r="BO92" s="440" t="e">
        <f>'III Plan Rates'!$AA94*'V Consumer Factors'!$N$15*'II Rate Development &amp; Change'!$M$35</f>
        <v>#DIV/0!</v>
      </c>
      <c r="BP92" s="440" t="e">
        <f>'III Plan Rates'!$AA94*'V Consumer Factors'!$N$16*'II Rate Development &amp; Change'!$M$35</f>
        <v>#DIV/0!</v>
      </c>
      <c r="BQ92" s="440" t="e">
        <f>'III Plan Rates'!$AA94*'V Consumer Factors'!$N$17*'II Rate Development &amp; Change'!$M$35</f>
        <v>#DIV/0!</v>
      </c>
      <c r="BR92" s="440" t="e">
        <f>'III Plan Rates'!$AA94*'V Consumer Factors'!$N$18*'II Rate Development &amp; Change'!$M$35</f>
        <v>#DIV/0!</v>
      </c>
      <c r="BS92" s="440" t="e">
        <f>'III Plan Rates'!$AA94*'V Consumer Factors'!$N$19*'II Rate Development &amp; Change'!$M$35</f>
        <v>#DIV/0!</v>
      </c>
      <c r="BT92" s="440" t="e">
        <f>'III Plan Rates'!$AA94*'V Consumer Factors'!$N$20*'II Rate Development &amp; Change'!$M$35</f>
        <v>#DIV/0!</v>
      </c>
      <c r="BU92" s="440">
        <f>IF('III Plan Rates'!$AP94&gt;0,SUMPRODUCT(BL92:BT92,'III Plan Rates'!$AG94:$AO94)/'III Plan Rates'!$AP94,0)</f>
        <v>0</v>
      </c>
    </row>
    <row r="93" spans="1:73" x14ac:dyDescent="0.25">
      <c r="A93" s="8" t="s">
        <v>158</v>
      </c>
      <c r="B93" s="437">
        <f>'III Plan Rates'!B95</f>
        <v>0</v>
      </c>
      <c r="C93" s="435">
        <f>'III Plan Rates'!D95</f>
        <v>0</v>
      </c>
      <c r="D93" s="436">
        <f>'III Plan Rates'!E95</f>
        <v>0</v>
      </c>
      <c r="E93" s="437">
        <f>'III Plan Rates'!F95</f>
        <v>0</v>
      </c>
      <c r="F93" s="438">
        <f>'III Plan Rates'!G95</f>
        <v>0</v>
      </c>
      <c r="G93" s="438">
        <f>'III Plan Rates'!J95</f>
        <v>0</v>
      </c>
      <c r="H93" s="258"/>
      <c r="I93" s="269"/>
      <c r="J93" s="269"/>
      <c r="K93" s="269"/>
      <c r="L93" s="269"/>
      <c r="M93" s="269"/>
      <c r="N93" s="269"/>
      <c r="O93" s="269"/>
      <c r="P93" s="269"/>
      <c r="Q93" s="269"/>
      <c r="R93" s="440">
        <f>IF('III Plan Rates'!$AP95&gt;0,SUMPRODUCT(I93:Q93,'III Plan Rates'!$AG95:$AO95)/'III Plan Rates'!$AP95,0)</f>
        <v>0</v>
      </c>
      <c r="S93" s="444"/>
      <c r="T93" s="440" t="e">
        <f>'III Plan Rates'!$AA95*'V Consumer Factors'!$N$12*'II Rate Development &amp; Change'!$J$35</f>
        <v>#DIV/0!</v>
      </c>
      <c r="U93" s="440" t="e">
        <f>'III Plan Rates'!$AA95*'V Consumer Factors'!$N$13*'II Rate Development &amp; Change'!$J$35</f>
        <v>#DIV/0!</v>
      </c>
      <c r="V93" s="440" t="e">
        <f>'III Plan Rates'!$AA95*'V Consumer Factors'!$N$14*'II Rate Development &amp; Change'!$J$35</f>
        <v>#DIV/0!</v>
      </c>
      <c r="W93" s="440" t="e">
        <f>'III Plan Rates'!$AA95*'V Consumer Factors'!$N$15*'II Rate Development &amp; Change'!$J$35</f>
        <v>#DIV/0!</v>
      </c>
      <c r="X93" s="440" t="e">
        <f>'III Plan Rates'!$AA95*'V Consumer Factors'!$N$16*'II Rate Development &amp; Change'!$J$35</f>
        <v>#DIV/0!</v>
      </c>
      <c r="Y93" s="440" t="e">
        <f>'III Plan Rates'!$AA95*'V Consumer Factors'!$N$17*'II Rate Development &amp; Change'!$J$35</f>
        <v>#DIV/0!</v>
      </c>
      <c r="Z93" s="440" t="e">
        <f>'III Plan Rates'!$AA95*'V Consumer Factors'!$N$18*'II Rate Development &amp; Change'!$J$35</f>
        <v>#DIV/0!</v>
      </c>
      <c r="AA93" s="440" t="e">
        <f>'III Plan Rates'!$AA95*'V Consumer Factors'!$N$19*'II Rate Development &amp; Change'!$J$35</f>
        <v>#DIV/0!</v>
      </c>
      <c r="AB93" s="440" t="e">
        <f>'III Plan Rates'!$AA95*'V Consumer Factors'!$N$20*'II Rate Development &amp; Change'!$J$35</f>
        <v>#DIV/0!</v>
      </c>
      <c r="AC93" s="440">
        <f>IF('III Plan Rates'!$AP95&gt;0,SUMPRODUCT(T93:AB93,'III Plan Rates'!$AG95:$AO95)/'III Plan Rates'!$AP95,0)</f>
        <v>0</v>
      </c>
      <c r="AD93" s="441"/>
      <c r="AE93" s="442">
        <f t="shared" si="2"/>
        <v>0</v>
      </c>
      <c r="AF93" s="442">
        <f t="shared" si="3"/>
        <v>0</v>
      </c>
      <c r="AG93" s="442">
        <f t="shared" si="4"/>
        <v>0</v>
      </c>
      <c r="AH93" s="442">
        <f t="shared" si="5"/>
        <v>0</v>
      </c>
      <c r="AI93" s="442">
        <f t="shared" si="6"/>
        <v>0</v>
      </c>
      <c r="AJ93" s="442">
        <f t="shared" si="7"/>
        <v>0</v>
      </c>
      <c r="AK93" s="442">
        <f t="shared" si="8"/>
        <v>0</v>
      </c>
      <c r="AL93" s="442">
        <f t="shared" si="9"/>
        <v>0</v>
      </c>
      <c r="AM93" s="442">
        <f t="shared" si="10"/>
        <v>0</v>
      </c>
      <c r="AN93" s="442">
        <f t="shared" si="12"/>
        <v>0</v>
      </c>
      <c r="AO93" s="441"/>
      <c r="AP93" s="440" t="e">
        <f>'III Plan Rates'!$AA95*'V Consumer Factors'!$N$12*'II Rate Development &amp; Change'!$K$35</f>
        <v>#DIV/0!</v>
      </c>
      <c r="AQ93" s="440" t="e">
        <f>'III Plan Rates'!$AA95*'V Consumer Factors'!$N$13*'II Rate Development &amp; Change'!$K$35</f>
        <v>#DIV/0!</v>
      </c>
      <c r="AR93" s="440" t="e">
        <f>'III Plan Rates'!$AA95*'V Consumer Factors'!$N$14*'II Rate Development &amp; Change'!$K$35</f>
        <v>#DIV/0!</v>
      </c>
      <c r="AS93" s="440" t="e">
        <f>'III Plan Rates'!$AA95*'V Consumer Factors'!$N$15*'II Rate Development &amp; Change'!$K$35</f>
        <v>#DIV/0!</v>
      </c>
      <c r="AT93" s="440" t="e">
        <f>'III Plan Rates'!$AA95*'V Consumer Factors'!$N$16*'II Rate Development &amp; Change'!$K$35</f>
        <v>#DIV/0!</v>
      </c>
      <c r="AU93" s="440" t="e">
        <f>'III Plan Rates'!$AA95*'V Consumer Factors'!$N$17*'II Rate Development &amp; Change'!$K$35</f>
        <v>#DIV/0!</v>
      </c>
      <c r="AV93" s="440" t="e">
        <f>'III Plan Rates'!$AA95*'V Consumer Factors'!$N$18*'II Rate Development &amp; Change'!$K$35</f>
        <v>#DIV/0!</v>
      </c>
      <c r="AW93" s="440" t="e">
        <f>'III Plan Rates'!$AA95*'V Consumer Factors'!$N$19*'II Rate Development &amp; Change'!$K$35</f>
        <v>#DIV/0!</v>
      </c>
      <c r="AX93" s="440" t="e">
        <f>'III Plan Rates'!$AA95*'V Consumer Factors'!$N$20*'II Rate Development &amp; Change'!$K$35</f>
        <v>#DIV/0!</v>
      </c>
      <c r="AY93" s="440">
        <f>IF('III Plan Rates'!$AP95&gt;0,SUMPRODUCT(AP93:AX93,'III Plan Rates'!$AG95:$AO95)/'III Plan Rates'!$AP95,0)</f>
        <v>0</v>
      </c>
      <c r="AZ93" s="445"/>
      <c r="BA93" s="440" t="e">
        <f>'III Plan Rates'!$AA95*'V Consumer Factors'!$N$12*'II Rate Development &amp; Change'!$L$35</f>
        <v>#DIV/0!</v>
      </c>
      <c r="BB93" s="440" t="e">
        <f>'III Plan Rates'!$AA95*'V Consumer Factors'!$N$13*'II Rate Development &amp; Change'!$L$35</f>
        <v>#DIV/0!</v>
      </c>
      <c r="BC93" s="440" t="e">
        <f>'III Plan Rates'!$AA95*'V Consumer Factors'!$N$14*'II Rate Development &amp; Change'!$L$35</f>
        <v>#DIV/0!</v>
      </c>
      <c r="BD93" s="440" t="e">
        <f>'III Plan Rates'!$AA95*'V Consumer Factors'!$N$15*'II Rate Development &amp; Change'!$L$35</f>
        <v>#DIV/0!</v>
      </c>
      <c r="BE93" s="440" t="e">
        <f>'III Plan Rates'!$AA95*'V Consumer Factors'!$N$16*'II Rate Development &amp; Change'!$L$35</f>
        <v>#DIV/0!</v>
      </c>
      <c r="BF93" s="440" t="e">
        <f>'III Plan Rates'!$AA95*'V Consumer Factors'!$N$17*'II Rate Development &amp; Change'!$L$35</f>
        <v>#DIV/0!</v>
      </c>
      <c r="BG93" s="440" t="e">
        <f>'III Plan Rates'!$AA95*'V Consumer Factors'!$N$18*'II Rate Development &amp; Change'!$L$35</f>
        <v>#DIV/0!</v>
      </c>
      <c r="BH93" s="440" t="e">
        <f>'III Plan Rates'!$AA95*'V Consumer Factors'!$N$19*'II Rate Development &amp; Change'!$L$35</f>
        <v>#DIV/0!</v>
      </c>
      <c r="BI93" s="440" t="e">
        <f>'III Plan Rates'!$AA95*'V Consumer Factors'!$N$20*'II Rate Development &amp; Change'!$L$35</f>
        <v>#DIV/0!</v>
      </c>
      <c r="BJ93" s="440">
        <f>IF('III Plan Rates'!$AP95&gt;0,SUMPRODUCT(BA93:BI93,'III Plan Rates'!$AG95:$AO95)/'III Plan Rates'!$AP95,0)</f>
        <v>0</v>
      </c>
      <c r="BK93" s="445"/>
      <c r="BL93" s="440" t="e">
        <f>'III Plan Rates'!$AA95*'V Consumer Factors'!$N$12*'II Rate Development &amp; Change'!$M$35</f>
        <v>#DIV/0!</v>
      </c>
      <c r="BM93" s="440" t="e">
        <f>'III Plan Rates'!$AA95*'V Consumer Factors'!$N$13*'II Rate Development &amp; Change'!$M$35</f>
        <v>#DIV/0!</v>
      </c>
      <c r="BN93" s="440" t="e">
        <f>'III Plan Rates'!$AA95*'V Consumer Factors'!$N$14*'II Rate Development &amp; Change'!$M$35</f>
        <v>#DIV/0!</v>
      </c>
      <c r="BO93" s="440" t="e">
        <f>'III Plan Rates'!$AA95*'V Consumer Factors'!$N$15*'II Rate Development &amp; Change'!$M$35</f>
        <v>#DIV/0!</v>
      </c>
      <c r="BP93" s="440" t="e">
        <f>'III Plan Rates'!$AA95*'V Consumer Factors'!$N$16*'II Rate Development &amp; Change'!$M$35</f>
        <v>#DIV/0!</v>
      </c>
      <c r="BQ93" s="440" t="e">
        <f>'III Plan Rates'!$AA95*'V Consumer Factors'!$N$17*'II Rate Development &amp; Change'!$M$35</f>
        <v>#DIV/0!</v>
      </c>
      <c r="BR93" s="440" t="e">
        <f>'III Plan Rates'!$AA95*'V Consumer Factors'!$N$18*'II Rate Development &amp; Change'!$M$35</f>
        <v>#DIV/0!</v>
      </c>
      <c r="BS93" s="440" t="e">
        <f>'III Plan Rates'!$AA95*'V Consumer Factors'!$N$19*'II Rate Development &amp; Change'!$M$35</f>
        <v>#DIV/0!</v>
      </c>
      <c r="BT93" s="440" t="e">
        <f>'III Plan Rates'!$AA95*'V Consumer Factors'!$N$20*'II Rate Development &amp; Change'!$M$35</f>
        <v>#DIV/0!</v>
      </c>
      <c r="BU93" s="440">
        <f>IF('III Plan Rates'!$AP95&gt;0,SUMPRODUCT(BL93:BT93,'III Plan Rates'!$AG95:$AO95)/'III Plan Rates'!$AP95,0)</f>
        <v>0</v>
      </c>
    </row>
    <row r="94" spans="1:73" x14ac:dyDescent="0.25">
      <c r="A94" s="8" t="s">
        <v>159</v>
      </c>
      <c r="B94" s="437">
        <f>'III Plan Rates'!B96</f>
        <v>0</v>
      </c>
      <c r="C94" s="435">
        <f>'III Plan Rates'!D96</f>
        <v>0</v>
      </c>
      <c r="D94" s="436">
        <f>'III Plan Rates'!E96</f>
        <v>0</v>
      </c>
      <c r="E94" s="437">
        <f>'III Plan Rates'!F96</f>
        <v>0</v>
      </c>
      <c r="F94" s="438">
        <f>'III Plan Rates'!G96</f>
        <v>0</v>
      </c>
      <c r="G94" s="438">
        <f>'III Plan Rates'!J96</f>
        <v>0</v>
      </c>
      <c r="H94" s="258"/>
      <c r="I94" s="269"/>
      <c r="J94" s="269"/>
      <c r="K94" s="269"/>
      <c r="L94" s="269"/>
      <c r="M94" s="269"/>
      <c r="N94" s="269"/>
      <c r="O94" s="269"/>
      <c r="P94" s="269"/>
      <c r="Q94" s="269"/>
      <c r="R94" s="440">
        <f>IF('III Plan Rates'!$AP96&gt;0,SUMPRODUCT(I94:Q94,'III Plan Rates'!$AG96:$AO96)/'III Plan Rates'!$AP96,0)</f>
        <v>0</v>
      </c>
      <c r="S94" s="444"/>
      <c r="T94" s="440" t="e">
        <f>'III Plan Rates'!$AA96*'V Consumer Factors'!$N$12*'II Rate Development &amp; Change'!$J$35</f>
        <v>#DIV/0!</v>
      </c>
      <c r="U94" s="440" t="e">
        <f>'III Plan Rates'!$AA96*'V Consumer Factors'!$N$13*'II Rate Development &amp; Change'!$J$35</f>
        <v>#DIV/0!</v>
      </c>
      <c r="V94" s="440" t="e">
        <f>'III Plan Rates'!$AA96*'V Consumer Factors'!$N$14*'II Rate Development &amp; Change'!$J$35</f>
        <v>#DIV/0!</v>
      </c>
      <c r="W94" s="440" t="e">
        <f>'III Plan Rates'!$AA96*'V Consumer Factors'!$N$15*'II Rate Development &amp; Change'!$J$35</f>
        <v>#DIV/0!</v>
      </c>
      <c r="X94" s="440" t="e">
        <f>'III Plan Rates'!$AA96*'V Consumer Factors'!$N$16*'II Rate Development &amp; Change'!$J$35</f>
        <v>#DIV/0!</v>
      </c>
      <c r="Y94" s="440" t="e">
        <f>'III Plan Rates'!$AA96*'V Consumer Factors'!$N$17*'II Rate Development &amp; Change'!$J$35</f>
        <v>#DIV/0!</v>
      </c>
      <c r="Z94" s="440" t="e">
        <f>'III Plan Rates'!$AA96*'V Consumer Factors'!$N$18*'II Rate Development &amp; Change'!$J$35</f>
        <v>#DIV/0!</v>
      </c>
      <c r="AA94" s="440" t="e">
        <f>'III Plan Rates'!$AA96*'V Consumer Factors'!$N$19*'II Rate Development &amp; Change'!$J$35</f>
        <v>#DIV/0!</v>
      </c>
      <c r="AB94" s="440" t="e">
        <f>'III Plan Rates'!$AA96*'V Consumer Factors'!$N$20*'II Rate Development &amp; Change'!$J$35</f>
        <v>#DIV/0!</v>
      </c>
      <c r="AC94" s="440">
        <f>IF('III Plan Rates'!$AP96&gt;0,SUMPRODUCT(T94:AB94,'III Plan Rates'!$AG96:$AO96)/'III Plan Rates'!$AP96,0)</f>
        <v>0</v>
      </c>
      <c r="AD94" s="441"/>
      <c r="AE94" s="442">
        <f t="shared" si="2"/>
        <v>0</v>
      </c>
      <c r="AF94" s="442">
        <f t="shared" si="3"/>
        <v>0</v>
      </c>
      <c r="AG94" s="442">
        <f t="shared" si="4"/>
        <v>0</v>
      </c>
      <c r="AH94" s="442">
        <f t="shared" si="5"/>
        <v>0</v>
      </c>
      <c r="AI94" s="442">
        <f t="shared" si="6"/>
        <v>0</v>
      </c>
      <c r="AJ94" s="442">
        <f t="shared" si="7"/>
        <v>0</v>
      </c>
      <c r="AK94" s="442">
        <f t="shared" si="8"/>
        <v>0</v>
      </c>
      <c r="AL94" s="442">
        <f t="shared" si="9"/>
        <v>0</v>
      </c>
      <c r="AM94" s="442">
        <f t="shared" si="10"/>
        <v>0</v>
      </c>
      <c r="AN94" s="442">
        <f t="shared" si="12"/>
        <v>0</v>
      </c>
      <c r="AO94" s="441"/>
      <c r="AP94" s="440" t="e">
        <f>'III Plan Rates'!$AA96*'V Consumer Factors'!$N$12*'II Rate Development &amp; Change'!$K$35</f>
        <v>#DIV/0!</v>
      </c>
      <c r="AQ94" s="440" t="e">
        <f>'III Plan Rates'!$AA96*'V Consumer Factors'!$N$13*'II Rate Development &amp; Change'!$K$35</f>
        <v>#DIV/0!</v>
      </c>
      <c r="AR94" s="440" t="e">
        <f>'III Plan Rates'!$AA96*'V Consumer Factors'!$N$14*'II Rate Development &amp; Change'!$K$35</f>
        <v>#DIV/0!</v>
      </c>
      <c r="AS94" s="440" t="e">
        <f>'III Plan Rates'!$AA96*'V Consumer Factors'!$N$15*'II Rate Development &amp; Change'!$K$35</f>
        <v>#DIV/0!</v>
      </c>
      <c r="AT94" s="440" t="e">
        <f>'III Plan Rates'!$AA96*'V Consumer Factors'!$N$16*'II Rate Development &amp; Change'!$K$35</f>
        <v>#DIV/0!</v>
      </c>
      <c r="AU94" s="440" t="e">
        <f>'III Plan Rates'!$AA96*'V Consumer Factors'!$N$17*'II Rate Development &amp; Change'!$K$35</f>
        <v>#DIV/0!</v>
      </c>
      <c r="AV94" s="440" t="e">
        <f>'III Plan Rates'!$AA96*'V Consumer Factors'!$N$18*'II Rate Development &amp; Change'!$K$35</f>
        <v>#DIV/0!</v>
      </c>
      <c r="AW94" s="440" t="e">
        <f>'III Plan Rates'!$AA96*'V Consumer Factors'!$N$19*'II Rate Development &amp; Change'!$K$35</f>
        <v>#DIV/0!</v>
      </c>
      <c r="AX94" s="440" t="e">
        <f>'III Plan Rates'!$AA96*'V Consumer Factors'!$N$20*'II Rate Development &amp; Change'!$K$35</f>
        <v>#DIV/0!</v>
      </c>
      <c r="AY94" s="440">
        <f>IF('III Plan Rates'!$AP96&gt;0,SUMPRODUCT(AP94:AX94,'III Plan Rates'!$AG96:$AO96)/'III Plan Rates'!$AP96,0)</f>
        <v>0</v>
      </c>
      <c r="AZ94" s="445"/>
      <c r="BA94" s="440" t="e">
        <f>'III Plan Rates'!$AA96*'V Consumer Factors'!$N$12*'II Rate Development &amp; Change'!$L$35</f>
        <v>#DIV/0!</v>
      </c>
      <c r="BB94" s="440" t="e">
        <f>'III Plan Rates'!$AA96*'V Consumer Factors'!$N$13*'II Rate Development &amp; Change'!$L$35</f>
        <v>#DIV/0!</v>
      </c>
      <c r="BC94" s="440" t="e">
        <f>'III Plan Rates'!$AA96*'V Consumer Factors'!$N$14*'II Rate Development &amp; Change'!$L$35</f>
        <v>#DIV/0!</v>
      </c>
      <c r="BD94" s="440" t="e">
        <f>'III Plan Rates'!$AA96*'V Consumer Factors'!$N$15*'II Rate Development &amp; Change'!$L$35</f>
        <v>#DIV/0!</v>
      </c>
      <c r="BE94" s="440" t="e">
        <f>'III Plan Rates'!$AA96*'V Consumer Factors'!$N$16*'II Rate Development &amp; Change'!$L$35</f>
        <v>#DIV/0!</v>
      </c>
      <c r="BF94" s="440" t="e">
        <f>'III Plan Rates'!$AA96*'V Consumer Factors'!$N$17*'II Rate Development &amp; Change'!$L$35</f>
        <v>#DIV/0!</v>
      </c>
      <c r="BG94" s="440" t="e">
        <f>'III Plan Rates'!$AA96*'V Consumer Factors'!$N$18*'II Rate Development &amp; Change'!$L$35</f>
        <v>#DIV/0!</v>
      </c>
      <c r="BH94" s="440" t="e">
        <f>'III Plan Rates'!$AA96*'V Consumer Factors'!$N$19*'II Rate Development &amp; Change'!$L$35</f>
        <v>#DIV/0!</v>
      </c>
      <c r="BI94" s="440" t="e">
        <f>'III Plan Rates'!$AA96*'V Consumer Factors'!$N$20*'II Rate Development &amp; Change'!$L$35</f>
        <v>#DIV/0!</v>
      </c>
      <c r="BJ94" s="440">
        <f>IF('III Plan Rates'!$AP96&gt;0,SUMPRODUCT(BA94:BI94,'III Plan Rates'!$AG96:$AO96)/'III Plan Rates'!$AP96,0)</f>
        <v>0</v>
      </c>
      <c r="BK94" s="445"/>
      <c r="BL94" s="440" t="e">
        <f>'III Plan Rates'!$AA96*'V Consumer Factors'!$N$12*'II Rate Development &amp; Change'!$M$35</f>
        <v>#DIV/0!</v>
      </c>
      <c r="BM94" s="440" t="e">
        <f>'III Plan Rates'!$AA96*'V Consumer Factors'!$N$13*'II Rate Development &amp; Change'!$M$35</f>
        <v>#DIV/0!</v>
      </c>
      <c r="BN94" s="440" t="e">
        <f>'III Plan Rates'!$AA96*'V Consumer Factors'!$N$14*'II Rate Development &amp; Change'!$M$35</f>
        <v>#DIV/0!</v>
      </c>
      <c r="BO94" s="440" t="e">
        <f>'III Plan Rates'!$AA96*'V Consumer Factors'!$N$15*'II Rate Development &amp; Change'!$M$35</f>
        <v>#DIV/0!</v>
      </c>
      <c r="BP94" s="440" t="e">
        <f>'III Plan Rates'!$AA96*'V Consumer Factors'!$N$16*'II Rate Development &amp; Change'!$M$35</f>
        <v>#DIV/0!</v>
      </c>
      <c r="BQ94" s="440" t="e">
        <f>'III Plan Rates'!$AA96*'V Consumer Factors'!$N$17*'II Rate Development &amp; Change'!$M$35</f>
        <v>#DIV/0!</v>
      </c>
      <c r="BR94" s="440" t="e">
        <f>'III Plan Rates'!$AA96*'V Consumer Factors'!$N$18*'II Rate Development &amp; Change'!$M$35</f>
        <v>#DIV/0!</v>
      </c>
      <c r="BS94" s="440" t="e">
        <f>'III Plan Rates'!$AA96*'V Consumer Factors'!$N$19*'II Rate Development &amp; Change'!$M$35</f>
        <v>#DIV/0!</v>
      </c>
      <c r="BT94" s="440" t="e">
        <f>'III Plan Rates'!$AA96*'V Consumer Factors'!$N$20*'II Rate Development &amp; Change'!$M$35</f>
        <v>#DIV/0!</v>
      </c>
      <c r="BU94" s="440">
        <f>IF('III Plan Rates'!$AP96&gt;0,SUMPRODUCT(BL94:BT94,'III Plan Rates'!$AG96:$AO96)/'III Plan Rates'!$AP96,0)</f>
        <v>0</v>
      </c>
    </row>
    <row r="95" spans="1:73" x14ac:dyDescent="0.25">
      <c r="A95" s="8" t="s">
        <v>160</v>
      </c>
      <c r="B95" s="437">
        <f>'III Plan Rates'!B97</f>
        <v>0</v>
      </c>
      <c r="C95" s="435">
        <f>'III Plan Rates'!D97</f>
        <v>0</v>
      </c>
      <c r="D95" s="436">
        <f>'III Plan Rates'!E97</f>
        <v>0</v>
      </c>
      <c r="E95" s="437">
        <f>'III Plan Rates'!F97</f>
        <v>0</v>
      </c>
      <c r="F95" s="438">
        <f>'III Plan Rates'!G97</f>
        <v>0</v>
      </c>
      <c r="G95" s="438">
        <f>'III Plan Rates'!J97</f>
        <v>0</v>
      </c>
      <c r="H95" s="258"/>
      <c r="I95" s="269"/>
      <c r="J95" s="269"/>
      <c r="K95" s="269"/>
      <c r="L95" s="269"/>
      <c r="M95" s="269"/>
      <c r="N95" s="269"/>
      <c r="O95" s="269"/>
      <c r="P95" s="269"/>
      <c r="Q95" s="269"/>
      <c r="R95" s="440">
        <f>IF('III Plan Rates'!$AP97&gt;0,SUMPRODUCT(I95:Q95,'III Plan Rates'!$AG97:$AO97)/'III Plan Rates'!$AP97,0)</f>
        <v>0</v>
      </c>
      <c r="S95" s="444"/>
      <c r="T95" s="440" t="e">
        <f>'III Plan Rates'!$AA97*'V Consumer Factors'!$N$12*'II Rate Development &amp; Change'!$J$35</f>
        <v>#DIV/0!</v>
      </c>
      <c r="U95" s="440" t="e">
        <f>'III Plan Rates'!$AA97*'V Consumer Factors'!$N$13*'II Rate Development &amp; Change'!$J$35</f>
        <v>#DIV/0!</v>
      </c>
      <c r="V95" s="440" t="e">
        <f>'III Plan Rates'!$AA97*'V Consumer Factors'!$N$14*'II Rate Development &amp; Change'!$J$35</f>
        <v>#DIV/0!</v>
      </c>
      <c r="W95" s="440" t="e">
        <f>'III Plan Rates'!$AA97*'V Consumer Factors'!$N$15*'II Rate Development &amp; Change'!$J$35</f>
        <v>#DIV/0!</v>
      </c>
      <c r="X95" s="440" t="e">
        <f>'III Plan Rates'!$AA97*'V Consumer Factors'!$N$16*'II Rate Development &amp; Change'!$J$35</f>
        <v>#DIV/0!</v>
      </c>
      <c r="Y95" s="440" t="e">
        <f>'III Plan Rates'!$AA97*'V Consumer Factors'!$N$17*'II Rate Development &amp; Change'!$J$35</f>
        <v>#DIV/0!</v>
      </c>
      <c r="Z95" s="440" t="e">
        <f>'III Plan Rates'!$AA97*'V Consumer Factors'!$N$18*'II Rate Development &amp; Change'!$J$35</f>
        <v>#DIV/0!</v>
      </c>
      <c r="AA95" s="440" t="e">
        <f>'III Plan Rates'!$AA97*'V Consumer Factors'!$N$19*'II Rate Development &amp; Change'!$J$35</f>
        <v>#DIV/0!</v>
      </c>
      <c r="AB95" s="440" t="e">
        <f>'III Plan Rates'!$AA97*'V Consumer Factors'!$N$20*'II Rate Development &amp; Change'!$J$35</f>
        <v>#DIV/0!</v>
      </c>
      <c r="AC95" s="440">
        <f>IF('III Plan Rates'!$AP97&gt;0,SUMPRODUCT(T95:AB95,'III Plan Rates'!$AG97:$AO97)/'III Plan Rates'!$AP97,0)</f>
        <v>0</v>
      </c>
      <c r="AD95" s="441"/>
      <c r="AE95" s="442">
        <f t="shared" ref="AE95:AE114" si="13">IF(I95&gt;0,T95/I95-1,0)</f>
        <v>0</v>
      </c>
      <c r="AF95" s="442">
        <f t="shared" ref="AF95:AF114" si="14">IF(J95&gt;0,U95/J95-1,0)</f>
        <v>0</v>
      </c>
      <c r="AG95" s="442">
        <f t="shared" ref="AG95:AG114" si="15">IF(K95&gt;0,V95/K95-1,0)</f>
        <v>0</v>
      </c>
      <c r="AH95" s="442">
        <f t="shared" ref="AH95:AH114" si="16">IF(L95&gt;0,W95/L95-1,0)</f>
        <v>0</v>
      </c>
      <c r="AI95" s="442">
        <f t="shared" ref="AI95:AI114" si="17">IF(M95&gt;0,X95/M95-1,0)</f>
        <v>0</v>
      </c>
      <c r="AJ95" s="442">
        <f t="shared" ref="AJ95:AJ114" si="18">IF(N95&gt;0,Y95/N95-1,0)</f>
        <v>0</v>
      </c>
      <c r="AK95" s="442">
        <f t="shared" ref="AK95:AK114" si="19">IF(O95&gt;0,Z95/O95-1,0)</f>
        <v>0</v>
      </c>
      <c r="AL95" s="442">
        <f t="shared" ref="AL95:AL114" si="20">IF(P95&gt;0,AA95/P95-1,0)</f>
        <v>0</v>
      </c>
      <c r="AM95" s="442">
        <f t="shared" ref="AM95:AM114" si="21">IF(Q95&gt;0,AB95/Q95-1,0)</f>
        <v>0</v>
      </c>
      <c r="AN95" s="442">
        <f t="shared" si="12"/>
        <v>0</v>
      </c>
      <c r="AO95" s="441"/>
      <c r="AP95" s="440" t="e">
        <f>'III Plan Rates'!$AA97*'V Consumer Factors'!$N$12*'II Rate Development &amp; Change'!$K$35</f>
        <v>#DIV/0!</v>
      </c>
      <c r="AQ95" s="440" t="e">
        <f>'III Plan Rates'!$AA97*'V Consumer Factors'!$N$13*'II Rate Development &amp; Change'!$K$35</f>
        <v>#DIV/0!</v>
      </c>
      <c r="AR95" s="440" t="e">
        <f>'III Plan Rates'!$AA97*'V Consumer Factors'!$N$14*'II Rate Development &amp; Change'!$K$35</f>
        <v>#DIV/0!</v>
      </c>
      <c r="AS95" s="440" t="e">
        <f>'III Plan Rates'!$AA97*'V Consumer Factors'!$N$15*'II Rate Development &amp; Change'!$K$35</f>
        <v>#DIV/0!</v>
      </c>
      <c r="AT95" s="440" t="e">
        <f>'III Plan Rates'!$AA97*'V Consumer Factors'!$N$16*'II Rate Development &amp; Change'!$K$35</f>
        <v>#DIV/0!</v>
      </c>
      <c r="AU95" s="440" t="e">
        <f>'III Plan Rates'!$AA97*'V Consumer Factors'!$N$17*'II Rate Development &amp; Change'!$K$35</f>
        <v>#DIV/0!</v>
      </c>
      <c r="AV95" s="440" t="e">
        <f>'III Plan Rates'!$AA97*'V Consumer Factors'!$N$18*'II Rate Development &amp; Change'!$K$35</f>
        <v>#DIV/0!</v>
      </c>
      <c r="AW95" s="440" t="e">
        <f>'III Plan Rates'!$AA97*'V Consumer Factors'!$N$19*'II Rate Development &amp; Change'!$K$35</f>
        <v>#DIV/0!</v>
      </c>
      <c r="AX95" s="440" t="e">
        <f>'III Plan Rates'!$AA97*'V Consumer Factors'!$N$20*'II Rate Development &amp; Change'!$K$35</f>
        <v>#DIV/0!</v>
      </c>
      <c r="AY95" s="440">
        <f>IF('III Plan Rates'!$AP97&gt;0,SUMPRODUCT(AP95:AX95,'III Plan Rates'!$AG97:$AO97)/'III Plan Rates'!$AP97,0)</f>
        <v>0</v>
      </c>
      <c r="AZ95" s="445"/>
      <c r="BA95" s="440" t="e">
        <f>'III Plan Rates'!$AA97*'V Consumer Factors'!$N$12*'II Rate Development &amp; Change'!$L$35</f>
        <v>#DIV/0!</v>
      </c>
      <c r="BB95" s="440" t="e">
        <f>'III Plan Rates'!$AA97*'V Consumer Factors'!$N$13*'II Rate Development &amp; Change'!$L$35</f>
        <v>#DIV/0!</v>
      </c>
      <c r="BC95" s="440" t="e">
        <f>'III Plan Rates'!$AA97*'V Consumer Factors'!$N$14*'II Rate Development &amp; Change'!$L$35</f>
        <v>#DIV/0!</v>
      </c>
      <c r="BD95" s="440" t="e">
        <f>'III Plan Rates'!$AA97*'V Consumer Factors'!$N$15*'II Rate Development &amp; Change'!$L$35</f>
        <v>#DIV/0!</v>
      </c>
      <c r="BE95" s="440" t="e">
        <f>'III Plan Rates'!$AA97*'V Consumer Factors'!$N$16*'II Rate Development &amp; Change'!$L$35</f>
        <v>#DIV/0!</v>
      </c>
      <c r="BF95" s="440" t="e">
        <f>'III Plan Rates'!$AA97*'V Consumer Factors'!$N$17*'II Rate Development &amp; Change'!$L$35</f>
        <v>#DIV/0!</v>
      </c>
      <c r="BG95" s="440" t="e">
        <f>'III Plan Rates'!$AA97*'V Consumer Factors'!$N$18*'II Rate Development &amp; Change'!$L$35</f>
        <v>#DIV/0!</v>
      </c>
      <c r="BH95" s="440" t="e">
        <f>'III Plan Rates'!$AA97*'V Consumer Factors'!$N$19*'II Rate Development &amp; Change'!$L$35</f>
        <v>#DIV/0!</v>
      </c>
      <c r="BI95" s="440" t="e">
        <f>'III Plan Rates'!$AA97*'V Consumer Factors'!$N$20*'II Rate Development &amp; Change'!$L$35</f>
        <v>#DIV/0!</v>
      </c>
      <c r="BJ95" s="440">
        <f>IF('III Plan Rates'!$AP97&gt;0,SUMPRODUCT(BA95:BI95,'III Plan Rates'!$AG97:$AO97)/'III Plan Rates'!$AP97,0)</f>
        <v>0</v>
      </c>
      <c r="BK95" s="445"/>
      <c r="BL95" s="440" t="e">
        <f>'III Plan Rates'!$AA97*'V Consumer Factors'!$N$12*'II Rate Development &amp; Change'!$M$35</f>
        <v>#DIV/0!</v>
      </c>
      <c r="BM95" s="440" t="e">
        <f>'III Plan Rates'!$AA97*'V Consumer Factors'!$N$13*'II Rate Development &amp; Change'!$M$35</f>
        <v>#DIV/0!</v>
      </c>
      <c r="BN95" s="440" t="e">
        <f>'III Plan Rates'!$AA97*'V Consumer Factors'!$N$14*'II Rate Development &amp; Change'!$M$35</f>
        <v>#DIV/0!</v>
      </c>
      <c r="BO95" s="440" t="e">
        <f>'III Plan Rates'!$AA97*'V Consumer Factors'!$N$15*'II Rate Development &amp; Change'!$M$35</f>
        <v>#DIV/0!</v>
      </c>
      <c r="BP95" s="440" t="e">
        <f>'III Plan Rates'!$AA97*'V Consumer Factors'!$N$16*'II Rate Development &amp; Change'!$M$35</f>
        <v>#DIV/0!</v>
      </c>
      <c r="BQ95" s="440" t="e">
        <f>'III Plan Rates'!$AA97*'V Consumer Factors'!$N$17*'II Rate Development &amp; Change'!$M$35</f>
        <v>#DIV/0!</v>
      </c>
      <c r="BR95" s="440" t="e">
        <f>'III Plan Rates'!$AA97*'V Consumer Factors'!$N$18*'II Rate Development &amp; Change'!$M$35</f>
        <v>#DIV/0!</v>
      </c>
      <c r="BS95" s="440" t="e">
        <f>'III Plan Rates'!$AA97*'V Consumer Factors'!$N$19*'II Rate Development &amp; Change'!$M$35</f>
        <v>#DIV/0!</v>
      </c>
      <c r="BT95" s="440" t="e">
        <f>'III Plan Rates'!$AA97*'V Consumer Factors'!$N$20*'II Rate Development &amp; Change'!$M$35</f>
        <v>#DIV/0!</v>
      </c>
      <c r="BU95" s="440">
        <f>IF('III Plan Rates'!$AP97&gt;0,SUMPRODUCT(BL95:BT95,'III Plan Rates'!$AG97:$AO97)/'III Plan Rates'!$AP97,0)</f>
        <v>0</v>
      </c>
    </row>
    <row r="96" spans="1:73" x14ac:dyDescent="0.25">
      <c r="A96" s="8" t="s">
        <v>161</v>
      </c>
      <c r="B96" s="437">
        <f>'III Plan Rates'!B98</f>
        <v>0</v>
      </c>
      <c r="C96" s="435">
        <f>'III Plan Rates'!D98</f>
        <v>0</v>
      </c>
      <c r="D96" s="436">
        <f>'III Plan Rates'!E98</f>
        <v>0</v>
      </c>
      <c r="E96" s="437">
        <f>'III Plan Rates'!F98</f>
        <v>0</v>
      </c>
      <c r="F96" s="438">
        <f>'III Plan Rates'!G98</f>
        <v>0</v>
      </c>
      <c r="G96" s="438">
        <f>'III Plan Rates'!J98</f>
        <v>0</v>
      </c>
      <c r="H96" s="258"/>
      <c r="I96" s="269"/>
      <c r="J96" s="269"/>
      <c r="K96" s="269"/>
      <c r="L96" s="269"/>
      <c r="M96" s="269"/>
      <c r="N96" s="269"/>
      <c r="O96" s="269"/>
      <c r="P96" s="269"/>
      <c r="Q96" s="269"/>
      <c r="R96" s="440">
        <f>IF('III Plan Rates'!$AP98&gt;0,SUMPRODUCT(I96:Q96,'III Plan Rates'!$AG98:$AO98)/'III Plan Rates'!$AP98,0)</f>
        <v>0</v>
      </c>
      <c r="S96" s="444"/>
      <c r="T96" s="440" t="e">
        <f>'III Plan Rates'!$AA98*'V Consumer Factors'!$N$12*'II Rate Development &amp; Change'!$J$35</f>
        <v>#DIV/0!</v>
      </c>
      <c r="U96" s="440" t="e">
        <f>'III Plan Rates'!$AA98*'V Consumer Factors'!$N$13*'II Rate Development &amp; Change'!$J$35</f>
        <v>#DIV/0!</v>
      </c>
      <c r="V96" s="440" t="e">
        <f>'III Plan Rates'!$AA98*'V Consumer Factors'!$N$14*'II Rate Development &amp; Change'!$J$35</f>
        <v>#DIV/0!</v>
      </c>
      <c r="W96" s="440" t="e">
        <f>'III Plan Rates'!$AA98*'V Consumer Factors'!$N$15*'II Rate Development &amp; Change'!$J$35</f>
        <v>#DIV/0!</v>
      </c>
      <c r="X96" s="440" t="e">
        <f>'III Plan Rates'!$AA98*'V Consumer Factors'!$N$16*'II Rate Development &amp; Change'!$J$35</f>
        <v>#DIV/0!</v>
      </c>
      <c r="Y96" s="440" t="e">
        <f>'III Plan Rates'!$AA98*'V Consumer Factors'!$N$17*'II Rate Development &amp; Change'!$J$35</f>
        <v>#DIV/0!</v>
      </c>
      <c r="Z96" s="440" t="e">
        <f>'III Plan Rates'!$AA98*'V Consumer Factors'!$N$18*'II Rate Development &amp; Change'!$J$35</f>
        <v>#DIV/0!</v>
      </c>
      <c r="AA96" s="440" t="e">
        <f>'III Plan Rates'!$AA98*'V Consumer Factors'!$N$19*'II Rate Development &amp; Change'!$J$35</f>
        <v>#DIV/0!</v>
      </c>
      <c r="AB96" s="440" t="e">
        <f>'III Plan Rates'!$AA98*'V Consumer Factors'!$N$20*'II Rate Development &amp; Change'!$J$35</f>
        <v>#DIV/0!</v>
      </c>
      <c r="AC96" s="440">
        <f>IF('III Plan Rates'!$AP98&gt;0,SUMPRODUCT(T96:AB96,'III Plan Rates'!$AG98:$AO98)/'III Plan Rates'!$AP98,0)</f>
        <v>0</v>
      </c>
      <c r="AD96" s="441"/>
      <c r="AE96" s="442">
        <f t="shared" si="13"/>
        <v>0</v>
      </c>
      <c r="AF96" s="442">
        <f t="shared" si="14"/>
        <v>0</v>
      </c>
      <c r="AG96" s="442">
        <f t="shared" si="15"/>
        <v>0</v>
      </c>
      <c r="AH96" s="442">
        <f t="shared" si="16"/>
        <v>0</v>
      </c>
      <c r="AI96" s="442">
        <f t="shared" si="17"/>
        <v>0</v>
      </c>
      <c r="AJ96" s="442">
        <f t="shared" si="18"/>
        <v>0</v>
      </c>
      <c r="AK96" s="442">
        <f t="shared" si="19"/>
        <v>0</v>
      </c>
      <c r="AL96" s="442">
        <f t="shared" si="20"/>
        <v>0</v>
      </c>
      <c r="AM96" s="442">
        <f t="shared" si="21"/>
        <v>0</v>
      </c>
      <c r="AN96" s="442">
        <f t="shared" si="12"/>
        <v>0</v>
      </c>
      <c r="AO96" s="441"/>
      <c r="AP96" s="440" t="e">
        <f>'III Plan Rates'!$AA98*'V Consumer Factors'!$N$12*'II Rate Development &amp; Change'!$K$35</f>
        <v>#DIV/0!</v>
      </c>
      <c r="AQ96" s="440" t="e">
        <f>'III Plan Rates'!$AA98*'V Consumer Factors'!$N$13*'II Rate Development &amp; Change'!$K$35</f>
        <v>#DIV/0!</v>
      </c>
      <c r="AR96" s="440" t="e">
        <f>'III Plan Rates'!$AA98*'V Consumer Factors'!$N$14*'II Rate Development &amp; Change'!$K$35</f>
        <v>#DIV/0!</v>
      </c>
      <c r="AS96" s="440" t="e">
        <f>'III Plan Rates'!$AA98*'V Consumer Factors'!$N$15*'II Rate Development &amp; Change'!$K$35</f>
        <v>#DIV/0!</v>
      </c>
      <c r="AT96" s="440" t="e">
        <f>'III Plan Rates'!$AA98*'V Consumer Factors'!$N$16*'II Rate Development &amp; Change'!$K$35</f>
        <v>#DIV/0!</v>
      </c>
      <c r="AU96" s="440" t="e">
        <f>'III Plan Rates'!$AA98*'V Consumer Factors'!$N$17*'II Rate Development &amp; Change'!$K$35</f>
        <v>#DIV/0!</v>
      </c>
      <c r="AV96" s="440" t="e">
        <f>'III Plan Rates'!$AA98*'V Consumer Factors'!$N$18*'II Rate Development &amp; Change'!$K$35</f>
        <v>#DIV/0!</v>
      </c>
      <c r="AW96" s="440" t="e">
        <f>'III Plan Rates'!$AA98*'V Consumer Factors'!$N$19*'II Rate Development &amp; Change'!$K$35</f>
        <v>#DIV/0!</v>
      </c>
      <c r="AX96" s="440" t="e">
        <f>'III Plan Rates'!$AA98*'V Consumer Factors'!$N$20*'II Rate Development &amp; Change'!$K$35</f>
        <v>#DIV/0!</v>
      </c>
      <c r="AY96" s="440">
        <f>IF('III Plan Rates'!$AP98&gt;0,SUMPRODUCT(AP96:AX96,'III Plan Rates'!$AG98:$AO98)/'III Plan Rates'!$AP98,0)</f>
        <v>0</v>
      </c>
      <c r="AZ96" s="445"/>
      <c r="BA96" s="440" t="e">
        <f>'III Plan Rates'!$AA98*'V Consumer Factors'!$N$12*'II Rate Development &amp; Change'!$L$35</f>
        <v>#DIV/0!</v>
      </c>
      <c r="BB96" s="440" t="e">
        <f>'III Plan Rates'!$AA98*'V Consumer Factors'!$N$13*'II Rate Development &amp; Change'!$L$35</f>
        <v>#DIV/0!</v>
      </c>
      <c r="BC96" s="440" t="e">
        <f>'III Plan Rates'!$AA98*'V Consumer Factors'!$N$14*'II Rate Development &amp; Change'!$L$35</f>
        <v>#DIV/0!</v>
      </c>
      <c r="BD96" s="440" t="e">
        <f>'III Plan Rates'!$AA98*'V Consumer Factors'!$N$15*'II Rate Development &amp; Change'!$L$35</f>
        <v>#DIV/0!</v>
      </c>
      <c r="BE96" s="440" t="e">
        <f>'III Plan Rates'!$AA98*'V Consumer Factors'!$N$16*'II Rate Development &amp; Change'!$L$35</f>
        <v>#DIV/0!</v>
      </c>
      <c r="BF96" s="440" t="e">
        <f>'III Plan Rates'!$AA98*'V Consumer Factors'!$N$17*'II Rate Development &amp; Change'!$L$35</f>
        <v>#DIV/0!</v>
      </c>
      <c r="BG96" s="440" t="e">
        <f>'III Plan Rates'!$AA98*'V Consumer Factors'!$N$18*'II Rate Development &amp; Change'!$L$35</f>
        <v>#DIV/0!</v>
      </c>
      <c r="BH96" s="440" t="e">
        <f>'III Plan Rates'!$AA98*'V Consumer Factors'!$N$19*'II Rate Development &amp; Change'!$L$35</f>
        <v>#DIV/0!</v>
      </c>
      <c r="BI96" s="440" t="e">
        <f>'III Plan Rates'!$AA98*'V Consumer Factors'!$N$20*'II Rate Development &amp; Change'!$L$35</f>
        <v>#DIV/0!</v>
      </c>
      <c r="BJ96" s="440">
        <f>IF('III Plan Rates'!$AP98&gt;0,SUMPRODUCT(BA96:BI96,'III Plan Rates'!$AG98:$AO98)/'III Plan Rates'!$AP98,0)</f>
        <v>0</v>
      </c>
      <c r="BK96" s="445"/>
      <c r="BL96" s="440" t="e">
        <f>'III Plan Rates'!$AA98*'V Consumer Factors'!$N$12*'II Rate Development &amp; Change'!$M$35</f>
        <v>#DIV/0!</v>
      </c>
      <c r="BM96" s="440" t="e">
        <f>'III Plan Rates'!$AA98*'V Consumer Factors'!$N$13*'II Rate Development &amp; Change'!$M$35</f>
        <v>#DIV/0!</v>
      </c>
      <c r="BN96" s="440" t="e">
        <f>'III Plan Rates'!$AA98*'V Consumer Factors'!$N$14*'II Rate Development &amp; Change'!$M$35</f>
        <v>#DIV/0!</v>
      </c>
      <c r="BO96" s="440" t="e">
        <f>'III Plan Rates'!$AA98*'V Consumer Factors'!$N$15*'II Rate Development &amp; Change'!$M$35</f>
        <v>#DIV/0!</v>
      </c>
      <c r="BP96" s="440" t="e">
        <f>'III Plan Rates'!$AA98*'V Consumer Factors'!$N$16*'II Rate Development &amp; Change'!$M$35</f>
        <v>#DIV/0!</v>
      </c>
      <c r="BQ96" s="440" t="e">
        <f>'III Plan Rates'!$AA98*'V Consumer Factors'!$N$17*'II Rate Development &amp; Change'!$M$35</f>
        <v>#DIV/0!</v>
      </c>
      <c r="BR96" s="440" t="e">
        <f>'III Plan Rates'!$AA98*'V Consumer Factors'!$N$18*'II Rate Development &amp; Change'!$M$35</f>
        <v>#DIV/0!</v>
      </c>
      <c r="BS96" s="440" t="e">
        <f>'III Plan Rates'!$AA98*'V Consumer Factors'!$N$19*'II Rate Development &amp; Change'!$M$35</f>
        <v>#DIV/0!</v>
      </c>
      <c r="BT96" s="440" t="e">
        <f>'III Plan Rates'!$AA98*'V Consumer Factors'!$N$20*'II Rate Development &amp; Change'!$M$35</f>
        <v>#DIV/0!</v>
      </c>
      <c r="BU96" s="440">
        <f>IF('III Plan Rates'!$AP98&gt;0,SUMPRODUCT(BL96:BT96,'III Plan Rates'!$AG98:$AO98)/'III Plan Rates'!$AP98,0)</f>
        <v>0</v>
      </c>
    </row>
    <row r="97" spans="1:73" x14ac:dyDescent="0.25">
      <c r="A97" s="8" t="s">
        <v>162</v>
      </c>
      <c r="B97" s="437">
        <f>'III Plan Rates'!B99</f>
        <v>0</v>
      </c>
      <c r="C97" s="435">
        <f>'III Plan Rates'!D99</f>
        <v>0</v>
      </c>
      <c r="D97" s="436">
        <f>'III Plan Rates'!E99</f>
        <v>0</v>
      </c>
      <c r="E97" s="437">
        <f>'III Plan Rates'!F99</f>
        <v>0</v>
      </c>
      <c r="F97" s="438">
        <f>'III Plan Rates'!G99</f>
        <v>0</v>
      </c>
      <c r="G97" s="438">
        <f>'III Plan Rates'!J99</f>
        <v>0</v>
      </c>
      <c r="H97" s="258"/>
      <c r="I97" s="269"/>
      <c r="J97" s="269"/>
      <c r="K97" s="269"/>
      <c r="L97" s="269"/>
      <c r="M97" s="269"/>
      <c r="N97" s="269"/>
      <c r="O97" s="269"/>
      <c r="P97" s="269"/>
      <c r="Q97" s="269"/>
      <c r="R97" s="440">
        <f>IF('III Plan Rates'!$AP99&gt;0,SUMPRODUCT(I97:Q97,'III Plan Rates'!$AG99:$AO99)/'III Plan Rates'!$AP99,0)</f>
        <v>0</v>
      </c>
      <c r="S97" s="444"/>
      <c r="T97" s="440" t="e">
        <f>'III Plan Rates'!$AA99*'V Consumer Factors'!$N$12*'II Rate Development &amp; Change'!$J$35</f>
        <v>#DIV/0!</v>
      </c>
      <c r="U97" s="440" t="e">
        <f>'III Plan Rates'!$AA99*'V Consumer Factors'!$N$13*'II Rate Development &amp; Change'!$J$35</f>
        <v>#DIV/0!</v>
      </c>
      <c r="V97" s="440" t="e">
        <f>'III Plan Rates'!$AA99*'V Consumer Factors'!$N$14*'II Rate Development &amp; Change'!$J$35</f>
        <v>#DIV/0!</v>
      </c>
      <c r="W97" s="440" t="e">
        <f>'III Plan Rates'!$AA99*'V Consumer Factors'!$N$15*'II Rate Development &amp; Change'!$J$35</f>
        <v>#DIV/0!</v>
      </c>
      <c r="X97" s="440" t="e">
        <f>'III Plan Rates'!$AA99*'V Consumer Factors'!$N$16*'II Rate Development &amp; Change'!$J$35</f>
        <v>#DIV/0!</v>
      </c>
      <c r="Y97" s="440" t="e">
        <f>'III Plan Rates'!$AA99*'V Consumer Factors'!$N$17*'II Rate Development &amp; Change'!$J$35</f>
        <v>#DIV/0!</v>
      </c>
      <c r="Z97" s="440" t="e">
        <f>'III Plan Rates'!$AA99*'V Consumer Factors'!$N$18*'II Rate Development &amp; Change'!$J$35</f>
        <v>#DIV/0!</v>
      </c>
      <c r="AA97" s="440" t="e">
        <f>'III Plan Rates'!$AA99*'V Consumer Factors'!$N$19*'II Rate Development &amp; Change'!$J$35</f>
        <v>#DIV/0!</v>
      </c>
      <c r="AB97" s="440" t="e">
        <f>'III Plan Rates'!$AA99*'V Consumer Factors'!$N$20*'II Rate Development &amp; Change'!$J$35</f>
        <v>#DIV/0!</v>
      </c>
      <c r="AC97" s="440">
        <f>IF('III Plan Rates'!$AP99&gt;0,SUMPRODUCT(T97:AB97,'III Plan Rates'!$AG99:$AO99)/'III Plan Rates'!$AP99,0)</f>
        <v>0</v>
      </c>
      <c r="AD97" s="441"/>
      <c r="AE97" s="442">
        <f t="shared" si="13"/>
        <v>0</v>
      </c>
      <c r="AF97" s="442">
        <f t="shared" si="14"/>
        <v>0</v>
      </c>
      <c r="AG97" s="442">
        <f t="shared" si="15"/>
        <v>0</v>
      </c>
      <c r="AH97" s="442">
        <f t="shared" si="16"/>
        <v>0</v>
      </c>
      <c r="AI97" s="442">
        <f t="shared" si="17"/>
        <v>0</v>
      </c>
      <c r="AJ97" s="442">
        <f t="shared" si="18"/>
        <v>0</v>
      </c>
      <c r="AK97" s="442">
        <f t="shared" si="19"/>
        <v>0</v>
      </c>
      <c r="AL97" s="442">
        <f t="shared" si="20"/>
        <v>0</v>
      </c>
      <c r="AM97" s="442">
        <f t="shared" si="21"/>
        <v>0</v>
      </c>
      <c r="AN97" s="442">
        <f t="shared" si="12"/>
        <v>0</v>
      </c>
      <c r="AO97" s="441"/>
      <c r="AP97" s="440" t="e">
        <f>'III Plan Rates'!$AA99*'V Consumer Factors'!$N$12*'II Rate Development &amp; Change'!$K$35</f>
        <v>#DIV/0!</v>
      </c>
      <c r="AQ97" s="440" t="e">
        <f>'III Plan Rates'!$AA99*'V Consumer Factors'!$N$13*'II Rate Development &amp; Change'!$K$35</f>
        <v>#DIV/0!</v>
      </c>
      <c r="AR97" s="440" t="e">
        <f>'III Plan Rates'!$AA99*'V Consumer Factors'!$N$14*'II Rate Development &amp; Change'!$K$35</f>
        <v>#DIV/0!</v>
      </c>
      <c r="AS97" s="440" t="e">
        <f>'III Plan Rates'!$AA99*'V Consumer Factors'!$N$15*'II Rate Development &amp; Change'!$K$35</f>
        <v>#DIV/0!</v>
      </c>
      <c r="AT97" s="440" t="e">
        <f>'III Plan Rates'!$AA99*'V Consumer Factors'!$N$16*'II Rate Development &amp; Change'!$K$35</f>
        <v>#DIV/0!</v>
      </c>
      <c r="AU97" s="440" t="e">
        <f>'III Plan Rates'!$AA99*'V Consumer Factors'!$N$17*'II Rate Development &amp; Change'!$K$35</f>
        <v>#DIV/0!</v>
      </c>
      <c r="AV97" s="440" t="e">
        <f>'III Plan Rates'!$AA99*'V Consumer Factors'!$N$18*'II Rate Development &amp; Change'!$K$35</f>
        <v>#DIV/0!</v>
      </c>
      <c r="AW97" s="440" t="e">
        <f>'III Plan Rates'!$AA99*'V Consumer Factors'!$N$19*'II Rate Development &amp; Change'!$K$35</f>
        <v>#DIV/0!</v>
      </c>
      <c r="AX97" s="440" t="e">
        <f>'III Plan Rates'!$AA99*'V Consumer Factors'!$N$20*'II Rate Development &amp; Change'!$K$35</f>
        <v>#DIV/0!</v>
      </c>
      <c r="AY97" s="440">
        <f>IF('III Plan Rates'!$AP99&gt;0,SUMPRODUCT(AP97:AX97,'III Plan Rates'!$AG99:$AO99)/'III Plan Rates'!$AP99,0)</f>
        <v>0</v>
      </c>
      <c r="AZ97" s="445"/>
      <c r="BA97" s="440" t="e">
        <f>'III Plan Rates'!$AA99*'V Consumer Factors'!$N$12*'II Rate Development &amp; Change'!$L$35</f>
        <v>#DIV/0!</v>
      </c>
      <c r="BB97" s="440" t="e">
        <f>'III Plan Rates'!$AA99*'V Consumer Factors'!$N$13*'II Rate Development &amp; Change'!$L$35</f>
        <v>#DIV/0!</v>
      </c>
      <c r="BC97" s="440" t="e">
        <f>'III Plan Rates'!$AA99*'V Consumer Factors'!$N$14*'II Rate Development &amp; Change'!$L$35</f>
        <v>#DIV/0!</v>
      </c>
      <c r="BD97" s="440" t="e">
        <f>'III Plan Rates'!$AA99*'V Consumer Factors'!$N$15*'II Rate Development &amp; Change'!$L$35</f>
        <v>#DIV/0!</v>
      </c>
      <c r="BE97" s="440" t="e">
        <f>'III Plan Rates'!$AA99*'V Consumer Factors'!$N$16*'II Rate Development &amp; Change'!$L$35</f>
        <v>#DIV/0!</v>
      </c>
      <c r="BF97" s="440" t="e">
        <f>'III Plan Rates'!$AA99*'V Consumer Factors'!$N$17*'II Rate Development &amp; Change'!$L$35</f>
        <v>#DIV/0!</v>
      </c>
      <c r="BG97" s="440" t="e">
        <f>'III Plan Rates'!$AA99*'V Consumer Factors'!$N$18*'II Rate Development &amp; Change'!$L$35</f>
        <v>#DIV/0!</v>
      </c>
      <c r="BH97" s="440" t="e">
        <f>'III Plan Rates'!$AA99*'V Consumer Factors'!$N$19*'II Rate Development &amp; Change'!$L$35</f>
        <v>#DIV/0!</v>
      </c>
      <c r="BI97" s="440" t="e">
        <f>'III Plan Rates'!$AA99*'V Consumer Factors'!$N$20*'II Rate Development &amp; Change'!$L$35</f>
        <v>#DIV/0!</v>
      </c>
      <c r="BJ97" s="440">
        <f>IF('III Plan Rates'!$AP99&gt;0,SUMPRODUCT(BA97:BI97,'III Plan Rates'!$AG99:$AO99)/'III Plan Rates'!$AP99,0)</f>
        <v>0</v>
      </c>
      <c r="BK97" s="445"/>
      <c r="BL97" s="440" t="e">
        <f>'III Plan Rates'!$AA99*'V Consumer Factors'!$N$12*'II Rate Development &amp; Change'!$M$35</f>
        <v>#DIV/0!</v>
      </c>
      <c r="BM97" s="440" t="e">
        <f>'III Plan Rates'!$AA99*'V Consumer Factors'!$N$13*'II Rate Development &amp; Change'!$M$35</f>
        <v>#DIV/0!</v>
      </c>
      <c r="BN97" s="440" t="e">
        <f>'III Plan Rates'!$AA99*'V Consumer Factors'!$N$14*'II Rate Development &amp; Change'!$M$35</f>
        <v>#DIV/0!</v>
      </c>
      <c r="BO97" s="440" t="e">
        <f>'III Plan Rates'!$AA99*'V Consumer Factors'!$N$15*'II Rate Development &amp; Change'!$M$35</f>
        <v>#DIV/0!</v>
      </c>
      <c r="BP97" s="440" t="e">
        <f>'III Plan Rates'!$AA99*'V Consumer Factors'!$N$16*'II Rate Development &amp; Change'!$M$35</f>
        <v>#DIV/0!</v>
      </c>
      <c r="BQ97" s="440" t="e">
        <f>'III Plan Rates'!$AA99*'V Consumer Factors'!$N$17*'II Rate Development &amp; Change'!$M$35</f>
        <v>#DIV/0!</v>
      </c>
      <c r="BR97" s="440" t="e">
        <f>'III Plan Rates'!$AA99*'V Consumer Factors'!$N$18*'II Rate Development &amp; Change'!$M$35</f>
        <v>#DIV/0!</v>
      </c>
      <c r="BS97" s="440" t="e">
        <f>'III Plan Rates'!$AA99*'V Consumer Factors'!$N$19*'II Rate Development &amp; Change'!$M$35</f>
        <v>#DIV/0!</v>
      </c>
      <c r="BT97" s="440" t="e">
        <f>'III Plan Rates'!$AA99*'V Consumer Factors'!$N$20*'II Rate Development &amp; Change'!$M$35</f>
        <v>#DIV/0!</v>
      </c>
      <c r="BU97" s="440">
        <f>IF('III Plan Rates'!$AP99&gt;0,SUMPRODUCT(BL97:BT97,'III Plan Rates'!$AG99:$AO99)/'III Plan Rates'!$AP99,0)</f>
        <v>0</v>
      </c>
    </row>
    <row r="98" spans="1:73" x14ac:dyDescent="0.25">
      <c r="A98" s="8" t="s">
        <v>163</v>
      </c>
      <c r="B98" s="437">
        <f>'III Plan Rates'!B100</f>
        <v>0</v>
      </c>
      <c r="C98" s="435">
        <f>'III Plan Rates'!D100</f>
        <v>0</v>
      </c>
      <c r="D98" s="436">
        <f>'III Plan Rates'!E100</f>
        <v>0</v>
      </c>
      <c r="E98" s="437">
        <f>'III Plan Rates'!F100</f>
        <v>0</v>
      </c>
      <c r="F98" s="438">
        <f>'III Plan Rates'!G100</f>
        <v>0</v>
      </c>
      <c r="G98" s="438">
        <f>'III Plan Rates'!J100</f>
        <v>0</v>
      </c>
      <c r="H98" s="258"/>
      <c r="I98" s="269"/>
      <c r="J98" s="269"/>
      <c r="K98" s="269"/>
      <c r="L98" s="269"/>
      <c r="M98" s="269"/>
      <c r="N98" s="269"/>
      <c r="O98" s="269"/>
      <c r="P98" s="269"/>
      <c r="Q98" s="269"/>
      <c r="R98" s="440">
        <f>IF('III Plan Rates'!$AP100&gt;0,SUMPRODUCT(I98:Q98,'III Plan Rates'!$AG100:$AO100)/'III Plan Rates'!$AP100,0)</f>
        <v>0</v>
      </c>
      <c r="S98" s="444"/>
      <c r="T98" s="440" t="e">
        <f>'III Plan Rates'!$AA100*'V Consumer Factors'!$N$12*'II Rate Development &amp; Change'!$J$35</f>
        <v>#DIV/0!</v>
      </c>
      <c r="U98" s="440" t="e">
        <f>'III Plan Rates'!$AA100*'V Consumer Factors'!$N$13*'II Rate Development &amp; Change'!$J$35</f>
        <v>#DIV/0!</v>
      </c>
      <c r="V98" s="440" t="e">
        <f>'III Plan Rates'!$AA100*'V Consumer Factors'!$N$14*'II Rate Development &amp; Change'!$J$35</f>
        <v>#DIV/0!</v>
      </c>
      <c r="W98" s="440" t="e">
        <f>'III Plan Rates'!$AA100*'V Consumer Factors'!$N$15*'II Rate Development &amp; Change'!$J$35</f>
        <v>#DIV/0!</v>
      </c>
      <c r="X98" s="440" t="e">
        <f>'III Plan Rates'!$AA100*'V Consumer Factors'!$N$16*'II Rate Development &amp; Change'!$J$35</f>
        <v>#DIV/0!</v>
      </c>
      <c r="Y98" s="440" t="e">
        <f>'III Plan Rates'!$AA100*'V Consumer Factors'!$N$17*'II Rate Development &amp; Change'!$J$35</f>
        <v>#DIV/0!</v>
      </c>
      <c r="Z98" s="440" t="e">
        <f>'III Plan Rates'!$AA100*'V Consumer Factors'!$N$18*'II Rate Development &amp; Change'!$J$35</f>
        <v>#DIV/0!</v>
      </c>
      <c r="AA98" s="440" t="e">
        <f>'III Plan Rates'!$AA100*'V Consumer Factors'!$N$19*'II Rate Development &amp; Change'!$J$35</f>
        <v>#DIV/0!</v>
      </c>
      <c r="AB98" s="440" t="e">
        <f>'III Plan Rates'!$AA100*'V Consumer Factors'!$N$20*'II Rate Development &amp; Change'!$J$35</f>
        <v>#DIV/0!</v>
      </c>
      <c r="AC98" s="440">
        <f>IF('III Plan Rates'!$AP100&gt;0,SUMPRODUCT(T98:AB98,'III Plan Rates'!$AG100:$AO100)/'III Plan Rates'!$AP100,0)</f>
        <v>0</v>
      </c>
      <c r="AD98" s="441"/>
      <c r="AE98" s="442">
        <f t="shared" si="13"/>
        <v>0</v>
      </c>
      <c r="AF98" s="442">
        <f t="shared" si="14"/>
        <v>0</v>
      </c>
      <c r="AG98" s="442">
        <f t="shared" si="15"/>
        <v>0</v>
      </c>
      <c r="AH98" s="442">
        <f t="shared" si="16"/>
        <v>0</v>
      </c>
      <c r="AI98" s="442">
        <f t="shared" si="17"/>
        <v>0</v>
      </c>
      <c r="AJ98" s="442">
        <f t="shared" si="18"/>
        <v>0</v>
      </c>
      <c r="AK98" s="442">
        <f t="shared" si="19"/>
        <v>0</v>
      </c>
      <c r="AL98" s="442">
        <f t="shared" si="20"/>
        <v>0</v>
      </c>
      <c r="AM98" s="442">
        <f t="shared" si="21"/>
        <v>0</v>
      </c>
      <c r="AN98" s="442">
        <f t="shared" si="12"/>
        <v>0</v>
      </c>
      <c r="AO98" s="441"/>
      <c r="AP98" s="440" t="e">
        <f>'III Plan Rates'!$AA100*'V Consumer Factors'!$N$12*'II Rate Development &amp; Change'!$K$35</f>
        <v>#DIV/0!</v>
      </c>
      <c r="AQ98" s="440" t="e">
        <f>'III Plan Rates'!$AA100*'V Consumer Factors'!$N$13*'II Rate Development &amp; Change'!$K$35</f>
        <v>#DIV/0!</v>
      </c>
      <c r="AR98" s="440" t="e">
        <f>'III Plan Rates'!$AA100*'V Consumer Factors'!$N$14*'II Rate Development &amp; Change'!$K$35</f>
        <v>#DIV/0!</v>
      </c>
      <c r="AS98" s="440" t="e">
        <f>'III Plan Rates'!$AA100*'V Consumer Factors'!$N$15*'II Rate Development &amp; Change'!$K$35</f>
        <v>#DIV/0!</v>
      </c>
      <c r="AT98" s="440" t="e">
        <f>'III Plan Rates'!$AA100*'V Consumer Factors'!$N$16*'II Rate Development &amp; Change'!$K$35</f>
        <v>#DIV/0!</v>
      </c>
      <c r="AU98" s="440" t="e">
        <f>'III Plan Rates'!$AA100*'V Consumer Factors'!$N$17*'II Rate Development &amp; Change'!$K$35</f>
        <v>#DIV/0!</v>
      </c>
      <c r="AV98" s="440" t="e">
        <f>'III Plan Rates'!$AA100*'V Consumer Factors'!$N$18*'II Rate Development &amp; Change'!$K$35</f>
        <v>#DIV/0!</v>
      </c>
      <c r="AW98" s="440" t="e">
        <f>'III Plan Rates'!$AA100*'V Consumer Factors'!$N$19*'II Rate Development &amp; Change'!$K$35</f>
        <v>#DIV/0!</v>
      </c>
      <c r="AX98" s="440" t="e">
        <f>'III Plan Rates'!$AA100*'V Consumer Factors'!$N$20*'II Rate Development &amp; Change'!$K$35</f>
        <v>#DIV/0!</v>
      </c>
      <c r="AY98" s="440">
        <f>IF('III Plan Rates'!$AP100&gt;0,SUMPRODUCT(AP98:AX98,'III Plan Rates'!$AG100:$AO100)/'III Plan Rates'!$AP100,0)</f>
        <v>0</v>
      </c>
      <c r="AZ98" s="445"/>
      <c r="BA98" s="440" t="e">
        <f>'III Plan Rates'!$AA100*'V Consumer Factors'!$N$12*'II Rate Development &amp; Change'!$L$35</f>
        <v>#DIV/0!</v>
      </c>
      <c r="BB98" s="440" t="e">
        <f>'III Plan Rates'!$AA100*'V Consumer Factors'!$N$13*'II Rate Development &amp; Change'!$L$35</f>
        <v>#DIV/0!</v>
      </c>
      <c r="BC98" s="440" t="e">
        <f>'III Plan Rates'!$AA100*'V Consumer Factors'!$N$14*'II Rate Development &amp; Change'!$L$35</f>
        <v>#DIV/0!</v>
      </c>
      <c r="BD98" s="440" t="e">
        <f>'III Plan Rates'!$AA100*'V Consumer Factors'!$N$15*'II Rate Development &amp; Change'!$L$35</f>
        <v>#DIV/0!</v>
      </c>
      <c r="BE98" s="440" t="e">
        <f>'III Plan Rates'!$AA100*'V Consumer Factors'!$N$16*'II Rate Development &amp; Change'!$L$35</f>
        <v>#DIV/0!</v>
      </c>
      <c r="BF98" s="440" t="e">
        <f>'III Plan Rates'!$AA100*'V Consumer Factors'!$N$17*'II Rate Development &amp; Change'!$L$35</f>
        <v>#DIV/0!</v>
      </c>
      <c r="BG98" s="440" t="e">
        <f>'III Plan Rates'!$AA100*'V Consumer Factors'!$N$18*'II Rate Development &amp; Change'!$L$35</f>
        <v>#DIV/0!</v>
      </c>
      <c r="BH98" s="440" t="e">
        <f>'III Plan Rates'!$AA100*'V Consumer Factors'!$N$19*'II Rate Development &amp; Change'!$L$35</f>
        <v>#DIV/0!</v>
      </c>
      <c r="BI98" s="440" t="e">
        <f>'III Plan Rates'!$AA100*'V Consumer Factors'!$N$20*'II Rate Development &amp; Change'!$L$35</f>
        <v>#DIV/0!</v>
      </c>
      <c r="BJ98" s="440">
        <f>IF('III Plan Rates'!$AP100&gt;0,SUMPRODUCT(BA98:BI98,'III Plan Rates'!$AG100:$AO100)/'III Plan Rates'!$AP100,0)</f>
        <v>0</v>
      </c>
      <c r="BK98" s="445"/>
      <c r="BL98" s="440" t="e">
        <f>'III Plan Rates'!$AA100*'V Consumer Factors'!$N$12*'II Rate Development &amp; Change'!$M$35</f>
        <v>#DIV/0!</v>
      </c>
      <c r="BM98" s="440" t="e">
        <f>'III Plan Rates'!$AA100*'V Consumer Factors'!$N$13*'II Rate Development &amp; Change'!$M$35</f>
        <v>#DIV/0!</v>
      </c>
      <c r="BN98" s="440" t="e">
        <f>'III Plan Rates'!$AA100*'V Consumer Factors'!$N$14*'II Rate Development &amp; Change'!$M$35</f>
        <v>#DIV/0!</v>
      </c>
      <c r="BO98" s="440" t="e">
        <f>'III Plan Rates'!$AA100*'V Consumer Factors'!$N$15*'II Rate Development &amp; Change'!$M$35</f>
        <v>#DIV/0!</v>
      </c>
      <c r="BP98" s="440" t="e">
        <f>'III Plan Rates'!$AA100*'V Consumer Factors'!$N$16*'II Rate Development &amp; Change'!$M$35</f>
        <v>#DIV/0!</v>
      </c>
      <c r="BQ98" s="440" t="e">
        <f>'III Plan Rates'!$AA100*'V Consumer Factors'!$N$17*'II Rate Development &amp; Change'!$M$35</f>
        <v>#DIV/0!</v>
      </c>
      <c r="BR98" s="440" t="e">
        <f>'III Plan Rates'!$AA100*'V Consumer Factors'!$N$18*'II Rate Development &amp; Change'!$M$35</f>
        <v>#DIV/0!</v>
      </c>
      <c r="BS98" s="440" t="e">
        <f>'III Plan Rates'!$AA100*'V Consumer Factors'!$N$19*'II Rate Development &amp; Change'!$M$35</f>
        <v>#DIV/0!</v>
      </c>
      <c r="BT98" s="440" t="e">
        <f>'III Plan Rates'!$AA100*'V Consumer Factors'!$N$20*'II Rate Development &amp; Change'!$M$35</f>
        <v>#DIV/0!</v>
      </c>
      <c r="BU98" s="440">
        <f>IF('III Plan Rates'!$AP100&gt;0,SUMPRODUCT(BL98:BT98,'III Plan Rates'!$AG100:$AO100)/'III Plan Rates'!$AP100,0)</f>
        <v>0</v>
      </c>
    </row>
    <row r="99" spans="1:73" x14ac:dyDescent="0.25">
      <c r="A99" s="8" t="s">
        <v>164</v>
      </c>
      <c r="B99" s="437">
        <f>'III Plan Rates'!B101</f>
        <v>0</v>
      </c>
      <c r="C99" s="435">
        <f>'III Plan Rates'!D101</f>
        <v>0</v>
      </c>
      <c r="D99" s="436">
        <f>'III Plan Rates'!E101</f>
        <v>0</v>
      </c>
      <c r="E99" s="437">
        <f>'III Plan Rates'!F101</f>
        <v>0</v>
      </c>
      <c r="F99" s="438">
        <f>'III Plan Rates'!G101</f>
        <v>0</v>
      </c>
      <c r="G99" s="438">
        <f>'III Plan Rates'!J101</f>
        <v>0</v>
      </c>
      <c r="H99" s="258"/>
      <c r="I99" s="269"/>
      <c r="J99" s="269"/>
      <c r="K99" s="269"/>
      <c r="L99" s="269"/>
      <c r="M99" s="269"/>
      <c r="N99" s="269"/>
      <c r="O99" s="269"/>
      <c r="P99" s="269"/>
      <c r="Q99" s="269"/>
      <c r="R99" s="440">
        <f>IF('III Plan Rates'!$AP101&gt;0,SUMPRODUCT(I99:Q99,'III Plan Rates'!$AG101:$AO101)/'III Plan Rates'!$AP101,0)</f>
        <v>0</v>
      </c>
      <c r="S99" s="444"/>
      <c r="T99" s="440" t="e">
        <f>'III Plan Rates'!$AA101*'V Consumer Factors'!$N$12*'II Rate Development &amp; Change'!$J$35</f>
        <v>#DIV/0!</v>
      </c>
      <c r="U99" s="440" t="e">
        <f>'III Plan Rates'!$AA101*'V Consumer Factors'!$N$13*'II Rate Development &amp; Change'!$J$35</f>
        <v>#DIV/0!</v>
      </c>
      <c r="V99" s="440" t="e">
        <f>'III Plan Rates'!$AA101*'V Consumer Factors'!$N$14*'II Rate Development &amp; Change'!$J$35</f>
        <v>#DIV/0!</v>
      </c>
      <c r="W99" s="440" t="e">
        <f>'III Plan Rates'!$AA101*'V Consumer Factors'!$N$15*'II Rate Development &amp; Change'!$J$35</f>
        <v>#DIV/0!</v>
      </c>
      <c r="X99" s="440" t="e">
        <f>'III Plan Rates'!$AA101*'V Consumer Factors'!$N$16*'II Rate Development &amp; Change'!$J$35</f>
        <v>#DIV/0!</v>
      </c>
      <c r="Y99" s="440" t="e">
        <f>'III Plan Rates'!$AA101*'V Consumer Factors'!$N$17*'II Rate Development &amp; Change'!$J$35</f>
        <v>#DIV/0!</v>
      </c>
      <c r="Z99" s="440" t="e">
        <f>'III Plan Rates'!$AA101*'V Consumer Factors'!$N$18*'II Rate Development &amp; Change'!$J$35</f>
        <v>#DIV/0!</v>
      </c>
      <c r="AA99" s="440" t="e">
        <f>'III Plan Rates'!$AA101*'V Consumer Factors'!$N$19*'II Rate Development &amp; Change'!$J$35</f>
        <v>#DIV/0!</v>
      </c>
      <c r="AB99" s="440" t="e">
        <f>'III Plan Rates'!$AA101*'V Consumer Factors'!$N$20*'II Rate Development &amp; Change'!$J$35</f>
        <v>#DIV/0!</v>
      </c>
      <c r="AC99" s="440">
        <f>IF('III Plan Rates'!$AP101&gt;0,SUMPRODUCT(T99:AB99,'III Plan Rates'!$AG101:$AO101)/'III Plan Rates'!$AP101,0)</f>
        <v>0</v>
      </c>
      <c r="AD99" s="441"/>
      <c r="AE99" s="442">
        <f t="shared" si="13"/>
        <v>0</v>
      </c>
      <c r="AF99" s="442">
        <f t="shared" si="14"/>
        <v>0</v>
      </c>
      <c r="AG99" s="442">
        <f t="shared" si="15"/>
        <v>0</v>
      </c>
      <c r="AH99" s="442">
        <f t="shared" si="16"/>
        <v>0</v>
      </c>
      <c r="AI99" s="442">
        <f t="shared" si="17"/>
        <v>0</v>
      </c>
      <c r="AJ99" s="442">
        <f t="shared" si="18"/>
        <v>0</v>
      </c>
      <c r="AK99" s="442">
        <f t="shared" si="19"/>
        <v>0</v>
      </c>
      <c r="AL99" s="442">
        <f t="shared" si="20"/>
        <v>0</v>
      </c>
      <c r="AM99" s="442">
        <f t="shared" si="21"/>
        <v>0</v>
      </c>
      <c r="AN99" s="442">
        <f t="shared" si="12"/>
        <v>0</v>
      </c>
      <c r="AO99" s="441"/>
      <c r="AP99" s="440" t="e">
        <f>'III Plan Rates'!$AA101*'V Consumer Factors'!$N$12*'II Rate Development &amp; Change'!$K$35</f>
        <v>#DIV/0!</v>
      </c>
      <c r="AQ99" s="440" t="e">
        <f>'III Plan Rates'!$AA101*'V Consumer Factors'!$N$13*'II Rate Development &amp; Change'!$K$35</f>
        <v>#DIV/0!</v>
      </c>
      <c r="AR99" s="440" t="e">
        <f>'III Plan Rates'!$AA101*'V Consumer Factors'!$N$14*'II Rate Development &amp; Change'!$K$35</f>
        <v>#DIV/0!</v>
      </c>
      <c r="AS99" s="440" t="e">
        <f>'III Plan Rates'!$AA101*'V Consumer Factors'!$N$15*'II Rate Development &amp; Change'!$K$35</f>
        <v>#DIV/0!</v>
      </c>
      <c r="AT99" s="440" t="e">
        <f>'III Plan Rates'!$AA101*'V Consumer Factors'!$N$16*'II Rate Development &amp; Change'!$K$35</f>
        <v>#DIV/0!</v>
      </c>
      <c r="AU99" s="440" t="e">
        <f>'III Plan Rates'!$AA101*'V Consumer Factors'!$N$17*'II Rate Development &amp; Change'!$K$35</f>
        <v>#DIV/0!</v>
      </c>
      <c r="AV99" s="440" t="e">
        <f>'III Plan Rates'!$AA101*'V Consumer Factors'!$N$18*'II Rate Development &amp; Change'!$K$35</f>
        <v>#DIV/0!</v>
      </c>
      <c r="AW99" s="440" t="e">
        <f>'III Plan Rates'!$AA101*'V Consumer Factors'!$N$19*'II Rate Development &amp; Change'!$K$35</f>
        <v>#DIV/0!</v>
      </c>
      <c r="AX99" s="440" t="e">
        <f>'III Plan Rates'!$AA101*'V Consumer Factors'!$N$20*'II Rate Development &amp; Change'!$K$35</f>
        <v>#DIV/0!</v>
      </c>
      <c r="AY99" s="440">
        <f>IF('III Plan Rates'!$AP101&gt;0,SUMPRODUCT(AP99:AX99,'III Plan Rates'!$AG101:$AO101)/'III Plan Rates'!$AP101,0)</f>
        <v>0</v>
      </c>
      <c r="AZ99" s="445"/>
      <c r="BA99" s="440" t="e">
        <f>'III Plan Rates'!$AA101*'V Consumer Factors'!$N$12*'II Rate Development &amp; Change'!$L$35</f>
        <v>#DIV/0!</v>
      </c>
      <c r="BB99" s="440" t="e">
        <f>'III Plan Rates'!$AA101*'V Consumer Factors'!$N$13*'II Rate Development &amp; Change'!$L$35</f>
        <v>#DIV/0!</v>
      </c>
      <c r="BC99" s="440" t="e">
        <f>'III Plan Rates'!$AA101*'V Consumer Factors'!$N$14*'II Rate Development &amp; Change'!$L$35</f>
        <v>#DIV/0!</v>
      </c>
      <c r="BD99" s="440" t="e">
        <f>'III Plan Rates'!$AA101*'V Consumer Factors'!$N$15*'II Rate Development &amp; Change'!$L$35</f>
        <v>#DIV/0!</v>
      </c>
      <c r="BE99" s="440" t="e">
        <f>'III Plan Rates'!$AA101*'V Consumer Factors'!$N$16*'II Rate Development &amp; Change'!$L$35</f>
        <v>#DIV/0!</v>
      </c>
      <c r="BF99" s="440" t="e">
        <f>'III Plan Rates'!$AA101*'V Consumer Factors'!$N$17*'II Rate Development &amp; Change'!$L$35</f>
        <v>#DIV/0!</v>
      </c>
      <c r="BG99" s="440" t="e">
        <f>'III Plan Rates'!$AA101*'V Consumer Factors'!$N$18*'II Rate Development &amp; Change'!$L$35</f>
        <v>#DIV/0!</v>
      </c>
      <c r="BH99" s="440" t="e">
        <f>'III Plan Rates'!$AA101*'V Consumer Factors'!$N$19*'II Rate Development &amp; Change'!$L$35</f>
        <v>#DIV/0!</v>
      </c>
      <c r="BI99" s="440" t="e">
        <f>'III Plan Rates'!$AA101*'V Consumer Factors'!$N$20*'II Rate Development &amp; Change'!$L$35</f>
        <v>#DIV/0!</v>
      </c>
      <c r="BJ99" s="440">
        <f>IF('III Plan Rates'!$AP101&gt;0,SUMPRODUCT(BA99:BI99,'III Plan Rates'!$AG101:$AO101)/'III Plan Rates'!$AP101,0)</f>
        <v>0</v>
      </c>
      <c r="BK99" s="445"/>
      <c r="BL99" s="440" t="e">
        <f>'III Plan Rates'!$AA101*'V Consumer Factors'!$N$12*'II Rate Development &amp; Change'!$M$35</f>
        <v>#DIV/0!</v>
      </c>
      <c r="BM99" s="440" t="e">
        <f>'III Plan Rates'!$AA101*'V Consumer Factors'!$N$13*'II Rate Development &amp; Change'!$M$35</f>
        <v>#DIV/0!</v>
      </c>
      <c r="BN99" s="440" t="e">
        <f>'III Plan Rates'!$AA101*'V Consumer Factors'!$N$14*'II Rate Development &amp; Change'!$M$35</f>
        <v>#DIV/0!</v>
      </c>
      <c r="BO99" s="440" t="e">
        <f>'III Plan Rates'!$AA101*'V Consumer Factors'!$N$15*'II Rate Development &amp; Change'!$M$35</f>
        <v>#DIV/0!</v>
      </c>
      <c r="BP99" s="440" t="e">
        <f>'III Plan Rates'!$AA101*'V Consumer Factors'!$N$16*'II Rate Development &amp; Change'!$M$35</f>
        <v>#DIV/0!</v>
      </c>
      <c r="BQ99" s="440" t="e">
        <f>'III Plan Rates'!$AA101*'V Consumer Factors'!$N$17*'II Rate Development &amp; Change'!$M$35</f>
        <v>#DIV/0!</v>
      </c>
      <c r="BR99" s="440" t="e">
        <f>'III Plan Rates'!$AA101*'V Consumer Factors'!$N$18*'II Rate Development &amp; Change'!$M$35</f>
        <v>#DIV/0!</v>
      </c>
      <c r="BS99" s="440" t="e">
        <f>'III Plan Rates'!$AA101*'V Consumer Factors'!$N$19*'II Rate Development &amp; Change'!$M$35</f>
        <v>#DIV/0!</v>
      </c>
      <c r="BT99" s="440" t="e">
        <f>'III Plan Rates'!$AA101*'V Consumer Factors'!$N$20*'II Rate Development &amp; Change'!$M$35</f>
        <v>#DIV/0!</v>
      </c>
      <c r="BU99" s="440">
        <f>IF('III Plan Rates'!$AP101&gt;0,SUMPRODUCT(BL99:BT99,'III Plan Rates'!$AG101:$AO101)/'III Plan Rates'!$AP101,0)</f>
        <v>0</v>
      </c>
    </row>
    <row r="100" spans="1:73" x14ac:dyDescent="0.25">
      <c r="A100" s="8" t="s">
        <v>165</v>
      </c>
      <c r="B100" s="437">
        <f>'III Plan Rates'!B102</f>
        <v>0</v>
      </c>
      <c r="C100" s="435">
        <f>'III Plan Rates'!D102</f>
        <v>0</v>
      </c>
      <c r="D100" s="436">
        <f>'III Plan Rates'!E102</f>
        <v>0</v>
      </c>
      <c r="E100" s="437">
        <f>'III Plan Rates'!F102</f>
        <v>0</v>
      </c>
      <c r="F100" s="438">
        <f>'III Plan Rates'!G102</f>
        <v>0</v>
      </c>
      <c r="G100" s="438">
        <f>'III Plan Rates'!J102</f>
        <v>0</v>
      </c>
      <c r="H100" s="258"/>
      <c r="I100" s="269"/>
      <c r="J100" s="269"/>
      <c r="K100" s="269"/>
      <c r="L100" s="269"/>
      <c r="M100" s="269"/>
      <c r="N100" s="269"/>
      <c r="O100" s="269"/>
      <c r="P100" s="269"/>
      <c r="Q100" s="269"/>
      <c r="R100" s="440">
        <f>IF('III Plan Rates'!$AP102&gt;0,SUMPRODUCT(I100:Q100,'III Plan Rates'!$AG102:$AO102)/'III Plan Rates'!$AP102,0)</f>
        <v>0</v>
      </c>
      <c r="S100" s="444"/>
      <c r="T100" s="440" t="e">
        <f>'III Plan Rates'!$AA102*'V Consumer Factors'!$N$12*'II Rate Development &amp; Change'!$J$35</f>
        <v>#DIV/0!</v>
      </c>
      <c r="U100" s="440" t="e">
        <f>'III Plan Rates'!$AA102*'V Consumer Factors'!$N$13*'II Rate Development &amp; Change'!$J$35</f>
        <v>#DIV/0!</v>
      </c>
      <c r="V100" s="440" t="e">
        <f>'III Plan Rates'!$AA102*'V Consumer Factors'!$N$14*'II Rate Development &amp; Change'!$J$35</f>
        <v>#DIV/0!</v>
      </c>
      <c r="W100" s="440" t="e">
        <f>'III Plan Rates'!$AA102*'V Consumer Factors'!$N$15*'II Rate Development &amp; Change'!$J$35</f>
        <v>#DIV/0!</v>
      </c>
      <c r="X100" s="440" t="e">
        <f>'III Plan Rates'!$AA102*'V Consumer Factors'!$N$16*'II Rate Development &amp; Change'!$J$35</f>
        <v>#DIV/0!</v>
      </c>
      <c r="Y100" s="440" t="e">
        <f>'III Plan Rates'!$AA102*'V Consumer Factors'!$N$17*'II Rate Development &amp; Change'!$J$35</f>
        <v>#DIV/0!</v>
      </c>
      <c r="Z100" s="440" t="e">
        <f>'III Plan Rates'!$AA102*'V Consumer Factors'!$N$18*'II Rate Development &amp; Change'!$J$35</f>
        <v>#DIV/0!</v>
      </c>
      <c r="AA100" s="440" t="e">
        <f>'III Plan Rates'!$AA102*'V Consumer Factors'!$N$19*'II Rate Development &amp; Change'!$J$35</f>
        <v>#DIV/0!</v>
      </c>
      <c r="AB100" s="440" t="e">
        <f>'III Plan Rates'!$AA102*'V Consumer Factors'!$N$20*'II Rate Development &amp; Change'!$J$35</f>
        <v>#DIV/0!</v>
      </c>
      <c r="AC100" s="440">
        <f>IF('III Plan Rates'!$AP102&gt;0,SUMPRODUCT(T100:AB100,'III Plan Rates'!$AG102:$AO102)/'III Plan Rates'!$AP102,0)</f>
        <v>0</v>
      </c>
      <c r="AD100" s="441"/>
      <c r="AE100" s="442">
        <f t="shared" si="13"/>
        <v>0</v>
      </c>
      <c r="AF100" s="442">
        <f t="shared" si="14"/>
        <v>0</v>
      </c>
      <c r="AG100" s="442">
        <f t="shared" si="15"/>
        <v>0</v>
      </c>
      <c r="AH100" s="442">
        <f t="shared" si="16"/>
        <v>0</v>
      </c>
      <c r="AI100" s="442">
        <f t="shared" si="17"/>
        <v>0</v>
      </c>
      <c r="AJ100" s="442">
        <f t="shared" si="18"/>
        <v>0</v>
      </c>
      <c r="AK100" s="442">
        <f t="shared" si="19"/>
        <v>0</v>
      </c>
      <c r="AL100" s="442">
        <f t="shared" si="20"/>
        <v>0</v>
      </c>
      <c r="AM100" s="442">
        <f t="shared" si="21"/>
        <v>0</v>
      </c>
      <c r="AN100" s="442">
        <f t="shared" si="12"/>
        <v>0</v>
      </c>
      <c r="AO100" s="441"/>
      <c r="AP100" s="440" t="e">
        <f>'III Plan Rates'!$AA102*'V Consumer Factors'!$N$12*'II Rate Development &amp; Change'!$K$35</f>
        <v>#DIV/0!</v>
      </c>
      <c r="AQ100" s="440" t="e">
        <f>'III Plan Rates'!$AA102*'V Consumer Factors'!$N$13*'II Rate Development &amp; Change'!$K$35</f>
        <v>#DIV/0!</v>
      </c>
      <c r="AR100" s="440" t="e">
        <f>'III Plan Rates'!$AA102*'V Consumer Factors'!$N$14*'II Rate Development &amp; Change'!$K$35</f>
        <v>#DIV/0!</v>
      </c>
      <c r="AS100" s="440" t="e">
        <f>'III Plan Rates'!$AA102*'V Consumer Factors'!$N$15*'II Rate Development &amp; Change'!$K$35</f>
        <v>#DIV/0!</v>
      </c>
      <c r="AT100" s="440" t="e">
        <f>'III Plan Rates'!$AA102*'V Consumer Factors'!$N$16*'II Rate Development &amp; Change'!$K$35</f>
        <v>#DIV/0!</v>
      </c>
      <c r="AU100" s="440" t="e">
        <f>'III Plan Rates'!$AA102*'V Consumer Factors'!$N$17*'II Rate Development &amp; Change'!$K$35</f>
        <v>#DIV/0!</v>
      </c>
      <c r="AV100" s="440" t="e">
        <f>'III Plan Rates'!$AA102*'V Consumer Factors'!$N$18*'II Rate Development &amp; Change'!$K$35</f>
        <v>#DIV/0!</v>
      </c>
      <c r="AW100" s="440" t="e">
        <f>'III Plan Rates'!$AA102*'V Consumer Factors'!$N$19*'II Rate Development &amp; Change'!$K$35</f>
        <v>#DIV/0!</v>
      </c>
      <c r="AX100" s="440" t="e">
        <f>'III Plan Rates'!$AA102*'V Consumer Factors'!$N$20*'II Rate Development &amp; Change'!$K$35</f>
        <v>#DIV/0!</v>
      </c>
      <c r="AY100" s="440">
        <f>IF('III Plan Rates'!$AP102&gt;0,SUMPRODUCT(AP100:AX100,'III Plan Rates'!$AG102:$AO102)/'III Plan Rates'!$AP102,0)</f>
        <v>0</v>
      </c>
      <c r="AZ100" s="445"/>
      <c r="BA100" s="440" t="e">
        <f>'III Plan Rates'!$AA102*'V Consumer Factors'!$N$12*'II Rate Development &amp; Change'!$L$35</f>
        <v>#DIV/0!</v>
      </c>
      <c r="BB100" s="440" t="e">
        <f>'III Plan Rates'!$AA102*'V Consumer Factors'!$N$13*'II Rate Development &amp; Change'!$L$35</f>
        <v>#DIV/0!</v>
      </c>
      <c r="BC100" s="440" t="e">
        <f>'III Plan Rates'!$AA102*'V Consumer Factors'!$N$14*'II Rate Development &amp; Change'!$L$35</f>
        <v>#DIV/0!</v>
      </c>
      <c r="BD100" s="440" t="e">
        <f>'III Plan Rates'!$AA102*'V Consumer Factors'!$N$15*'II Rate Development &amp; Change'!$L$35</f>
        <v>#DIV/0!</v>
      </c>
      <c r="BE100" s="440" t="e">
        <f>'III Plan Rates'!$AA102*'V Consumer Factors'!$N$16*'II Rate Development &amp; Change'!$L$35</f>
        <v>#DIV/0!</v>
      </c>
      <c r="BF100" s="440" t="e">
        <f>'III Plan Rates'!$AA102*'V Consumer Factors'!$N$17*'II Rate Development &amp; Change'!$L$35</f>
        <v>#DIV/0!</v>
      </c>
      <c r="BG100" s="440" t="e">
        <f>'III Plan Rates'!$AA102*'V Consumer Factors'!$N$18*'II Rate Development &amp; Change'!$L$35</f>
        <v>#DIV/0!</v>
      </c>
      <c r="BH100" s="440" t="e">
        <f>'III Plan Rates'!$AA102*'V Consumer Factors'!$N$19*'II Rate Development &amp; Change'!$L$35</f>
        <v>#DIV/0!</v>
      </c>
      <c r="BI100" s="440" t="e">
        <f>'III Plan Rates'!$AA102*'V Consumer Factors'!$N$20*'II Rate Development &amp; Change'!$L$35</f>
        <v>#DIV/0!</v>
      </c>
      <c r="BJ100" s="440">
        <f>IF('III Plan Rates'!$AP102&gt;0,SUMPRODUCT(BA100:BI100,'III Plan Rates'!$AG102:$AO102)/'III Plan Rates'!$AP102,0)</f>
        <v>0</v>
      </c>
      <c r="BK100" s="445"/>
      <c r="BL100" s="440" t="e">
        <f>'III Plan Rates'!$AA102*'V Consumer Factors'!$N$12*'II Rate Development &amp; Change'!$M$35</f>
        <v>#DIV/0!</v>
      </c>
      <c r="BM100" s="440" t="e">
        <f>'III Plan Rates'!$AA102*'V Consumer Factors'!$N$13*'II Rate Development &amp; Change'!$M$35</f>
        <v>#DIV/0!</v>
      </c>
      <c r="BN100" s="440" t="e">
        <f>'III Plan Rates'!$AA102*'V Consumer Factors'!$N$14*'II Rate Development &amp; Change'!$M$35</f>
        <v>#DIV/0!</v>
      </c>
      <c r="BO100" s="440" t="e">
        <f>'III Plan Rates'!$AA102*'V Consumer Factors'!$N$15*'II Rate Development &amp; Change'!$M$35</f>
        <v>#DIV/0!</v>
      </c>
      <c r="BP100" s="440" t="e">
        <f>'III Plan Rates'!$AA102*'V Consumer Factors'!$N$16*'II Rate Development &amp; Change'!$M$35</f>
        <v>#DIV/0!</v>
      </c>
      <c r="BQ100" s="440" t="e">
        <f>'III Plan Rates'!$AA102*'V Consumer Factors'!$N$17*'II Rate Development &amp; Change'!$M$35</f>
        <v>#DIV/0!</v>
      </c>
      <c r="BR100" s="440" t="e">
        <f>'III Plan Rates'!$AA102*'V Consumer Factors'!$N$18*'II Rate Development &amp; Change'!$M$35</f>
        <v>#DIV/0!</v>
      </c>
      <c r="BS100" s="440" t="e">
        <f>'III Plan Rates'!$AA102*'V Consumer Factors'!$N$19*'II Rate Development &amp; Change'!$M$35</f>
        <v>#DIV/0!</v>
      </c>
      <c r="BT100" s="440" t="e">
        <f>'III Plan Rates'!$AA102*'V Consumer Factors'!$N$20*'II Rate Development &amp; Change'!$M$35</f>
        <v>#DIV/0!</v>
      </c>
      <c r="BU100" s="440">
        <f>IF('III Plan Rates'!$AP102&gt;0,SUMPRODUCT(BL100:BT100,'III Plan Rates'!$AG102:$AO102)/'III Plan Rates'!$AP102,0)</f>
        <v>0</v>
      </c>
    </row>
    <row r="101" spans="1:73" x14ac:dyDescent="0.25">
      <c r="A101" s="8" t="s">
        <v>166</v>
      </c>
      <c r="B101" s="437">
        <f>'III Plan Rates'!B103</f>
        <v>0</v>
      </c>
      <c r="C101" s="435">
        <f>'III Plan Rates'!D103</f>
        <v>0</v>
      </c>
      <c r="D101" s="436">
        <f>'III Plan Rates'!E103</f>
        <v>0</v>
      </c>
      <c r="E101" s="437">
        <f>'III Plan Rates'!F103</f>
        <v>0</v>
      </c>
      <c r="F101" s="438">
        <f>'III Plan Rates'!G103</f>
        <v>0</v>
      </c>
      <c r="G101" s="438">
        <f>'III Plan Rates'!J103</f>
        <v>0</v>
      </c>
      <c r="H101" s="258"/>
      <c r="I101" s="269"/>
      <c r="J101" s="269"/>
      <c r="K101" s="269"/>
      <c r="L101" s="269"/>
      <c r="M101" s="269"/>
      <c r="N101" s="269"/>
      <c r="O101" s="269"/>
      <c r="P101" s="269"/>
      <c r="Q101" s="269"/>
      <c r="R101" s="440">
        <f>IF('III Plan Rates'!$AP103&gt;0,SUMPRODUCT(I101:Q101,'III Plan Rates'!$AG103:$AO103)/'III Plan Rates'!$AP103,0)</f>
        <v>0</v>
      </c>
      <c r="S101" s="444"/>
      <c r="T101" s="440" t="e">
        <f>'III Plan Rates'!$AA103*'V Consumer Factors'!$N$12*'II Rate Development &amp; Change'!$J$35</f>
        <v>#DIV/0!</v>
      </c>
      <c r="U101" s="440" t="e">
        <f>'III Plan Rates'!$AA103*'V Consumer Factors'!$N$13*'II Rate Development &amp; Change'!$J$35</f>
        <v>#DIV/0!</v>
      </c>
      <c r="V101" s="440" t="e">
        <f>'III Plan Rates'!$AA103*'V Consumer Factors'!$N$14*'II Rate Development &amp; Change'!$J$35</f>
        <v>#DIV/0!</v>
      </c>
      <c r="W101" s="440" t="e">
        <f>'III Plan Rates'!$AA103*'V Consumer Factors'!$N$15*'II Rate Development &amp; Change'!$J$35</f>
        <v>#DIV/0!</v>
      </c>
      <c r="X101" s="440" t="e">
        <f>'III Plan Rates'!$AA103*'V Consumer Factors'!$N$16*'II Rate Development &amp; Change'!$J$35</f>
        <v>#DIV/0!</v>
      </c>
      <c r="Y101" s="440" t="e">
        <f>'III Plan Rates'!$AA103*'V Consumer Factors'!$N$17*'II Rate Development &amp; Change'!$J$35</f>
        <v>#DIV/0!</v>
      </c>
      <c r="Z101" s="440" t="e">
        <f>'III Plan Rates'!$AA103*'V Consumer Factors'!$N$18*'II Rate Development &amp; Change'!$J$35</f>
        <v>#DIV/0!</v>
      </c>
      <c r="AA101" s="440" t="e">
        <f>'III Plan Rates'!$AA103*'V Consumer Factors'!$N$19*'II Rate Development &amp; Change'!$J$35</f>
        <v>#DIV/0!</v>
      </c>
      <c r="AB101" s="440" t="e">
        <f>'III Plan Rates'!$AA103*'V Consumer Factors'!$N$20*'II Rate Development &amp; Change'!$J$35</f>
        <v>#DIV/0!</v>
      </c>
      <c r="AC101" s="440">
        <f>IF('III Plan Rates'!$AP103&gt;0,SUMPRODUCT(T101:AB101,'III Plan Rates'!$AG103:$AO103)/'III Plan Rates'!$AP103,0)</f>
        <v>0</v>
      </c>
      <c r="AD101" s="441"/>
      <c r="AE101" s="442">
        <f t="shared" si="13"/>
        <v>0</v>
      </c>
      <c r="AF101" s="442">
        <f t="shared" si="14"/>
        <v>0</v>
      </c>
      <c r="AG101" s="442">
        <f t="shared" si="15"/>
        <v>0</v>
      </c>
      <c r="AH101" s="442">
        <f t="shared" si="16"/>
        <v>0</v>
      </c>
      <c r="AI101" s="442">
        <f t="shared" si="17"/>
        <v>0</v>
      </c>
      <c r="AJ101" s="442">
        <f t="shared" si="18"/>
        <v>0</v>
      </c>
      <c r="AK101" s="442">
        <f t="shared" si="19"/>
        <v>0</v>
      </c>
      <c r="AL101" s="442">
        <f t="shared" si="20"/>
        <v>0</v>
      </c>
      <c r="AM101" s="442">
        <f t="shared" si="21"/>
        <v>0</v>
      </c>
      <c r="AN101" s="442">
        <f t="shared" si="12"/>
        <v>0</v>
      </c>
      <c r="AO101" s="441"/>
      <c r="AP101" s="440" t="e">
        <f>'III Plan Rates'!$AA103*'V Consumer Factors'!$N$12*'II Rate Development &amp; Change'!$K$35</f>
        <v>#DIV/0!</v>
      </c>
      <c r="AQ101" s="440" t="e">
        <f>'III Plan Rates'!$AA103*'V Consumer Factors'!$N$13*'II Rate Development &amp; Change'!$K$35</f>
        <v>#DIV/0!</v>
      </c>
      <c r="AR101" s="440" t="e">
        <f>'III Plan Rates'!$AA103*'V Consumer Factors'!$N$14*'II Rate Development &amp; Change'!$K$35</f>
        <v>#DIV/0!</v>
      </c>
      <c r="AS101" s="440" t="e">
        <f>'III Plan Rates'!$AA103*'V Consumer Factors'!$N$15*'II Rate Development &amp; Change'!$K$35</f>
        <v>#DIV/0!</v>
      </c>
      <c r="AT101" s="440" t="e">
        <f>'III Plan Rates'!$AA103*'V Consumer Factors'!$N$16*'II Rate Development &amp; Change'!$K$35</f>
        <v>#DIV/0!</v>
      </c>
      <c r="AU101" s="440" t="e">
        <f>'III Plan Rates'!$AA103*'V Consumer Factors'!$N$17*'II Rate Development &amp; Change'!$K$35</f>
        <v>#DIV/0!</v>
      </c>
      <c r="AV101" s="440" t="e">
        <f>'III Plan Rates'!$AA103*'V Consumer Factors'!$N$18*'II Rate Development &amp; Change'!$K$35</f>
        <v>#DIV/0!</v>
      </c>
      <c r="AW101" s="440" t="e">
        <f>'III Plan Rates'!$AA103*'V Consumer Factors'!$N$19*'II Rate Development &amp; Change'!$K$35</f>
        <v>#DIV/0!</v>
      </c>
      <c r="AX101" s="440" t="e">
        <f>'III Plan Rates'!$AA103*'V Consumer Factors'!$N$20*'II Rate Development &amp; Change'!$K$35</f>
        <v>#DIV/0!</v>
      </c>
      <c r="AY101" s="440">
        <f>IF('III Plan Rates'!$AP103&gt;0,SUMPRODUCT(AP101:AX101,'III Plan Rates'!$AG103:$AO103)/'III Plan Rates'!$AP103,0)</f>
        <v>0</v>
      </c>
      <c r="AZ101" s="445"/>
      <c r="BA101" s="440" t="e">
        <f>'III Plan Rates'!$AA103*'V Consumer Factors'!$N$12*'II Rate Development &amp; Change'!$L$35</f>
        <v>#DIV/0!</v>
      </c>
      <c r="BB101" s="440" t="e">
        <f>'III Plan Rates'!$AA103*'V Consumer Factors'!$N$13*'II Rate Development &amp; Change'!$L$35</f>
        <v>#DIV/0!</v>
      </c>
      <c r="BC101" s="440" t="e">
        <f>'III Plan Rates'!$AA103*'V Consumer Factors'!$N$14*'II Rate Development &amp; Change'!$L$35</f>
        <v>#DIV/0!</v>
      </c>
      <c r="BD101" s="440" t="e">
        <f>'III Plan Rates'!$AA103*'V Consumer Factors'!$N$15*'II Rate Development &amp; Change'!$L$35</f>
        <v>#DIV/0!</v>
      </c>
      <c r="BE101" s="440" t="e">
        <f>'III Plan Rates'!$AA103*'V Consumer Factors'!$N$16*'II Rate Development &amp; Change'!$L$35</f>
        <v>#DIV/0!</v>
      </c>
      <c r="BF101" s="440" t="e">
        <f>'III Plan Rates'!$AA103*'V Consumer Factors'!$N$17*'II Rate Development &amp; Change'!$L$35</f>
        <v>#DIV/0!</v>
      </c>
      <c r="BG101" s="440" t="e">
        <f>'III Plan Rates'!$AA103*'V Consumer Factors'!$N$18*'II Rate Development &amp; Change'!$L$35</f>
        <v>#DIV/0!</v>
      </c>
      <c r="BH101" s="440" t="e">
        <f>'III Plan Rates'!$AA103*'V Consumer Factors'!$N$19*'II Rate Development &amp; Change'!$L$35</f>
        <v>#DIV/0!</v>
      </c>
      <c r="BI101" s="440" t="e">
        <f>'III Plan Rates'!$AA103*'V Consumer Factors'!$N$20*'II Rate Development &amp; Change'!$L$35</f>
        <v>#DIV/0!</v>
      </c>
      <c r="BJ101" s="440">
        <f>IF('III Plan Rates'!$AP103&gt;0,SUMPRODUCT(BA101:BI101,'III Plan Rates'!$AG103:$AO103)/'III Plan Rates'!$AP103,0)</f>
        <v>0</v>
      </c>
      <c r="BK101" s="445"/>
      <c r="BL101" s="440" t="e">
        <f>'III Plan Rates'!$AA103*'V Consumer Factors'!$N$12*'II Rate Development &amp; Change'!$M$35</f>
        <v>#DIV/0!</v>
      </c>
      <c r="BM101" s="440" t="e">
        <f>'III Plan Rates'!$AA103*'V Consumer Factors'!$N$13*'II Rate Development &amp; Change'!$M$35</f>
        <v>#DIV/0!</v>
      </c>
      <c r="BN101" s="440" t="e">
        <f>'III Plan Rates'!$AA103*'V Consumer Factors'!$N$14*'II Rate Development &amp; Change'!$M$35</f>
        <v>#DIV/0!</v>
      </c>
      <c r="BO101" s="440" t="e">
        <f>'III Plan Rates'!$AA103*'V Consumer Factors'!$N$15*'II Rate Development &amp; Change'!$M$35</f>
        <v>#DIV/0!</v>
      </c>
      <c r="BP101" s="440" t="e">
        <f>'III Plan Rates'!$AA103*'V Consumer Factors'!$N$16*'II Rate Development &amp; Change'!$M$35</f>
        <v>#DIV/0!</v>
      </c>
      <c r="BQ101" s="440" t="e">
        <f>'III Plan Rates'!$AA103*'V Consumer Factors'!$N$17*'II Rate Development &amp; Change'!$M$35</f>
        <v>#DIV/0!</v>
      </c>
      <c r="BR101" s="440" t="e">
        <f>'III Plan Rates'!$AA103*'V Consumer Factors'!$N$18*'II Rate Development &amp; Change'!$M$35</f>
        <v>#DIV/0!</v>
      </c>
      <c r="BS101" s="440" t="e">
        <f>'III Plan Rates'!$AA103*'V Consumer Factors'!$N$19*'II Rate Development &amp; Change'!$M$35</f>
        <v>#DIV/0!</v>
      </c>
      <c r="BT101" s="440" t="e">
        <f>'III Plan Rates'!$AA103*'V Consumer Factors'!$N$20*'II Rate Development &amp; Change'!$M$35</f>
        <v>#DIV/0!</v>
      </c>
      <c r="BU101" s="440">
        <f>IF('III Plan Rates'!$AP103&gt;0,SUMPRODUCT(BL101:BT101,'III Plan Rates'!$AG103:$AO103)/'III Plan Rates'!$AP103,0)</f>
        <v>0</v>
      </c>
    </row>
    <row r="102" spans="1:73" x14ac:dyDescent="0.25">
      <c r="A102" s="8" t="s">
        <v>167</v>
      </c>
      <c r="B102" s="437">
        <f>'III Plan Rates'!B104</f>
        <v>0</v>
      </c>
      <c r="C102" s="435">
        <f>'III Plan Rates'!D104</f>
        <v>0</v>
      </c>
      <c r="D102" s="436">
        <f>'III Plan Rates'!E104</f>
        <v>0</v>
      </c>
      <c r="E102" s="437">
        <f>'III Plan Rates'!F104</f>
        <v>0</v>
      </c>
      <c r="F102" s="438">
        <f>'III Plan Rates'!G104</f>
        <v>0</v>
      </c>
      <c r="G102" s="438">
        <f>'III Plan Rates'!J104</f>
        <v>0</v>
      </c>
      <c r="H102" s="258"/>
      <c r="I102" s="269"/>
      <c r="J102" s="269"/>
      <c r="K102" s="269"/>
      <c r="L102" s="269"/>
      <c r="M102" s="269"/>
      <c r="N102" s="269"/>
      <c r="O102" s="269"/>
      <c r="P102" s="269"/>
      <c r="Q102" s="269"/>
      <c r="R102" s="440">
        <f>IF('III Plan Rates'!$AP104&gt;0,SUMPRODUCT(I102:Q102,'III Plan Rates'!$AG104:$AO104)/'III Plan Rates'!$AP104,0)</f>
        <v>0</v>
      </c>
      <c r="S102" s="444"/>
      <c r="T102" s="440" t="e">
        <f>'III Plan Rates'!$AA104*'V Consumer Factors'!$N$12*'II Rate Development &amp; Change'!$J$35</f>
        <v>#DIV/0!</v>
      </c>
      <c r="U102" s="440" t="e">
        <f>'III Plan Rates'!$AA104*'V Consumer Factors'!$N$13*'II Rate Development &amp; Change'!$J$35</f>
        <v>#DIV/0!</v>
      </c>
      <c r="V102" s="440" t="e">
        <f>'III Plan Rates'!$AA104*'V Consumer Factors'!$N$14*'II Rate Development &amp; Change'!$J$35</f>
        <v>#DIV/0!</v>
      </c>
      <c r="W102" s="440" t="e">
        <f>'III Plan Rates'!$AA104*'V Consumer Factors'!$N$15*'II Rate Development &amp; Change'!$J$35</f>
        <v>#DIV/0!</v>
      </c>
      <c r="X102" s="440" t="e">
        <f>'III Plan Rates'!$AA104*'V Consumer Factors'!$N$16*'II Rate Development &amp; Change'!$J$35</f>
        <v>#DIV/0!</v>
      </c>
      <c r="Y102" s="440" t="e">
        <f>'III Plan Rates'!$AA104*'V Consumer Factors'!$N$17*'II Rate Development &amp; Change'!$J$35</f>
        <v>#DIV/0!</v>
      </c>
      <c r="Z102" s="440" t="e">
        <f>'III Plan Rates'!$AA104*'V Consumer Factors'!$N$18*'II Rate Development &amp; Change'!$J$35</f>
        <v>#DIV/0!</v>
      </c>
      <c r="AA102" s="440" t="e">
        <f>'III Plan Rates'!$AA104*'V Consumer Factors'!$N$19*'II Rate Development &amp; Change'!$J$35</f>
        <v>#DIV/0!</v>
      </c>
      <c r="AB102" s="440" t="e">
        <f>'III Plan Rates'!$AA104*'V Consumer Factors'!$N$20*'II Rate Development &amp; Change'!$J$35</f>
        <v>#DIV/0!</v>
      </c>
      <c r="AC102" s="440">
        <f>IF('III Plan Rates'!$AP104&gt;0,SUMPRODUCT(T102:AB102,'III Plan Rates'!$AG104:$AO104)/'III Plan Rates'!$AP104,0)</f>
        <v>0</v>
      </c>
      <c r="AD102" s="441"/>
      <c r="AE102" s="442">
        <f t="shared" si="13"/>
        <v>0</v>
      </c>
      <c r="AF102" s="442">
        <f t="shared" si="14"/>
        <v>0</v>
      </c>
      <c r="AG102" s="442">
        <f t="shared" si="15"/>
        <v>0</v>
      </c>
      <c r="AH102" s="442">
        <f t="shared" si="16"/>
        <v>0</v>
      </c>
      <c r="AI102" s="442">
        <f t="shared" si="17"/>
        <v>0</v>
      </c>
      <c r="AJ102" s="442">
        <f t="shared" si="18"/>
        <v>0</v>
      </c>
      <c r="AK102" s="442">
        <f t="shared" si="19"/>
        <v>0</v>
      </c>
      <c r="AL102" s="442">
        <f t="shared" si="20"/>
        <v>0</v>
      </c>
      <c r="AM102" s="442">
        <f t="shared" si="21"/>
        <v>0</v>
      </c>
      <c r="AN102" s="442">
        <f t="shared" si="12"/>
        <v>0</v>
      </c>
      <c r="AO102" s="441"/>
      <c r="AP102" s="440" t="e">
        <f>'III Plan Rates'!$AA104*'V Consumer Factors'!$N$12*'II Rate Development &amp; Change'!$K$35</f>
        <v>#DIV/0!</v>
      </c>
      <c r="AQ102" s="440" t="e">
        <f>'III Plan Rates'!$AA104*'V Consumer Factors'!$N$13*'II Rate Development &amp; Change'!$K$35</f>
        <v>#DIV/0!</v>
      </c>
      <c r="AR102" s="440" t="e">
        <f>'III Plan Rates'!$AA104*'V Consumer Factors'!$N$14*'II Rate Development &amp; Change'!$K$35</f>
        <v>#DIV/0!</v>
      </c>
      <c r="AS102" s="440" t="e">
        <f>'III Plan Rates'!$AA104*'V Consumer Factors'!$N$15*'II Rate Development &amp; Change'!$K$35</f>
        <v>#DIV/0!</v>
      </c>
      <c r="AT102" s="440" t="e">
        <f>'III Plan Rates'!$AA104*'V Consumer Factors'!$N$16*'II Rate Development &amp; Change'!$K$35</f>
        <v>#DIV/0!</v>
      </c>
      <c r="AU102" s="440" t="e">
        <f>'III Plan Rates'!$AA104*'V Consumer Factors'!$N$17*'II Rate Development &amp; Change'!$K$35</f>
        <v>#DIV/0!</v>
      </c>
      <c r="AV102" s="440" t="e">
        <f>'III Plan Rates'!$AA104*'V Consumer Factors'!$N$18*'II Rate Development &amp; Change'!$K$35</f>
        <v>#DIV/0!</v>
      </c>
      <c r="AW102" s="440" t="e">
        <f>'III Plan Rates'!$AA104*'V Consumer Factors'!$N$19*'II Rate Development &amp; Change'!$K$35</f>
        <v>#DIV/0!</v>
      </c>
      <c r="AX102" s="440" t="e">
        <f>'III Plan Rates'!$AA104*'V Consumer Factors'!$N$20*'II Rate Development &amp; Change'!$K$35</f>
        <v>#DIV/0!</v>
      </c>
      <c r="AY102" s="440">
        <f>IF('III Plan Rates'!$AP104&gt;0,SUMPRODUCT(AP102:AX102,'III Plan Rates'!$AG104:$AO104)/'III Plan Rates'!$AP104,0)</f>
        <v>0</v>
      </c>
      <c r="AZ102" s="445"/>
      <c r="BA102" s="440" t="e">
        <f>'III Plan Rates'!$AA104*'V Consumer Factors'!$N$12*'II Rate Development &amp; Change'!$L$35</f>
        <v>#DIV/0!</v>
      </c>
      <c r="BB102" s="440" t="e">
        <f>'III Plan Rates'!$AA104*'V Consumer Factors'!$N$13*'II Rate Development &amp; Change'!$L$35</f>
        <v>#DIV/0!</v>
      </c>
      <c r="BC102" s="440" t="e">
        <f>'III Plan Rates'!$AA104*'V Consumer Factors'!$N$14*'II Rate Development &amp; Change'!$L$35</f>
        <v>#DIV/0!</v>
      </c>
      <c r="BD102" s="440" t="e">
        <f>'III Plan Rates'!$AA104*'V Consumer Factors'!$N$15*'II Rate Development &amp; Change'!$L$35</f>
        <v>#DIV/0!</v>
      </c>
      <c r="BE102" s="440" t="e">
        <f>'III Plan Rates'!$AA104*'V Consumer Factors'!$N$16*'II Rate Development &amp; Change'!$L$35</f>
        <v>#DIV/0!</v>
      </c>
      <c r="BF102" s="440" t="e">
        <f>'III Plan Rates'!$AA104*'V Consumer Factors'!$N$17*'II Rate Development &amp; Change'!$L$35</f>
        <v>#DIV/0!</v>
      </c>
      <c r="BG102" s="440" t="e">
        <f>'III Plan Rates'!$AA104*'V Consumer Factors'!$N$18*'II Rate Development &amp; Change'!$L$35</f>
        <v>#DIV/0!</v>
      </c>
      <c r="BH102" s="440" t="e">
        <f>'III Plan Rates'!$AA104*'V Consumer Factors'!$N$19*'II Rate Development &amp; Change'!$L$35</f>
        <v>#DIV/0!</v>
      </c>
      <c r="BI102" s="440" t="e">
        <f>'III Plan Rates'!$AA104*'V Consumer Factors'!$N$20*'II Rate Development &amp; Change'!$L$35</f>
        <v>#DIV/0!</v>
      </c>
      <c r="BJ102" s="440">
        <f>IF('III Plan Rates'!$AP104&gt;0,SUMPRODUCT(BA102:BI102,'III Plan Rates'!$AG104:$AO104)/'III Plan Rates'!$AP104,0)</f>
        <v>0</v>
      </c>
      <c r="BK102" s="445"/>
      <c r="BL102" s="440" t="e">
        <f>'III Plan Rates'!$AA104*'V Consumer Factors'!$N$12*'II Rate Development &amp; Change'!$M$35</f>
        <v>#DIV/0!</v>
      </c>
      <c r="BM102" s="440" t="e">
        <f>'III Plan Rates'!$AA104*'V Consumer Factors'!$N$13*'II Rate Development &amp; Change'!$M$35</f>
        <v>#DIV/0!</v>
      </c>
      <c r="BN102" s="440" t="e">
        <f>'III Plan Rates'!$AA104*'V Consumer Factors'!$N$14*'II Rate Development &amp; Change'!$M$35</f>
        <v>#DIV/0!</v>
      </c>
      <c r="BO102" s="440" t="e">
        <f>'III Plan Rates'!$AA104*'V Consumer Factors'!$N$15*'II Rate Development &amp; Change'!$M$35</f>
        <v>#DIV/0!</v>
      </c>
      <c r="BP102" s="440" t="e">
        <f>'III Plan Rates'!$AA104*'V Consumer Factors'!$N$16*'II Rate Development &amp; Change'!$M$35</f>
        <v>#DIV/0!</v>
      </c>
      <c r="BQ102" s="440" t="e">
        <f>'III Plan Rates'!$AA104*'V Consumer Factors'!$N$17*'II Rate Development &amp; Change'!$M$35</f>
        <v>#DIV/0!</v>
      </c>
      <c r="BR102" s="440" t="e">
        <f>'III Plan Rates'!$AA104*'V Consumer Factors'!$N$18*'II Rate Development &amp; Change'!$M$35</f>
        <v>#DIV/0!</v>
      </c>
      <c r="BS102" s="440" t="e">
        <f>'III Plan Rates'!$AA104*'V Consumer Factors'!$N$19*'II Rate Development &amp; Change'!$M$35</f>
        <v>#DIV/0!</v>
      </c>
      <c r="BT102" s="440" t="e">
        <f>'III Plan Rates'!$AA104*'V Consumer Factors'!$N$20*'II Rate Development &amp; Change'!$M$35</f>
        <v>#DIV/0!</v>
      </c>
      <c r="BU102" s="440">
        <f>IF('III Plan Rates'!$AP104&gt;0,SUMPRODUCT(BL102:BT102,'III Plan Rates'!$AG104:$AO104)/'III Plan Rates'!$AP104,0)</f>
        <v>0</v>
      </c>
    </row>
    <row r="103" spans="1:73" x14ac:dyDescent="0.25">
      <c r="A103" s="8" t="s">
        <v>168</v>
      </c>
      <c r="B103" s="437">
        <f>'III Plan Rates'!B105</f>
        <v>0</v>
      </c>
      <c r="C103" s="435">
        <f>'III Plan Rates'!D105</f>
        <v>0</v>
      </c>
      <c r="D103" s="436">
        <f>'III Plan Rates'!E105</f>
        <v>0</v>
      </c>
      <c r="E103" s="437">
        <f>'III Plan Rates'!F105</f>
        <v>0</v>
      </c>
      <c r="F103" s="438">
        <f>'III Plan Rates'!G105</f>
        <v>0</v>
      </c>
      <c r="G103" s="438">
        <f>'III Plan Rates'!J105</f>
        <v>0</v>
      </c>
      <c r="H103" s="258"/>
      <c r="I103" s="269"/>
      <c r="J103" s="269"/>
      <c r="K103" s="269"/>
      <c r="L103" s="269"/>
      <c r="M103" s="269"/>
      <c r="N103" s="269"/>
      <c r="O103" s="269"/>
      <c r="P103" s="269"/>
      <c r="Q103" s="269"/>
      <c r="R103" s="440">
        <f>IF('III Plan Rates'!$AP105&gt;0,SUMPRODUCT(I103:Q103,'III Plan Rates'!$AG105:$AO105)/'III Plan Rates'!$AP105,0)</f>
        <v>0</v>
      </c>
      <c r="S103" s="444"/>
      <c r="T103" s="440" t="e">
        <f>'III Plan Rates'!$AA105*'V Consumer Factors'!$N$12*'II Rate Development &amp; Change'!$J$35</f>
        <v>#DIV/0!</v>
      </c>
      <c r="U103" s="440" t="e">
        <f>'III Plan Rates'!$AA105*'V Consumer Factors'!$N$13*'II Rate Development &amp; Change'!$J$35</f>
        <v>#DIV/0!</v>
      </c>
      <c r="V103" s="440" t="e">
        <f>'III Plan Rates'!$AA105*'V Consumer Factors'!$N$14*'II Rate Development &amp; Change'!$J$35</f>
        <v>#DIV/0!</v>
      </c>
      <c r="W103" s="440" t="e">
        <f>'III Plan Rates'!$AA105*'V Consumer Factors'!$N$15*'II Rate Development &amp; Change'!$J$35</f>
        <v>#DIV/0!</v>
      </c>
      <c r="X103" s="440" t="e">
        <f>'III Plan Rates'!$AA105*'V Consumer Factors'!$N$16*'II Rate Development &amp; Change'!$J$35</f>
        <v>#DIV/0!</v>
      </c>
      <c r="Y103" s="440" t="e">
        <f>'III Plan Rates'!$AA105*'V Consumer Factors'!$N$17*'II Rate Development &amp; Change'!$J$35</f>
        <v>#DIV/0!</v>
      </c>
      <c r="Z103" s="440" t="e">
        <f>'III Plan Rates'!$AA105*'V Consumer Factors'!$N$18*'II Rate Development &amp; Change'!$J$35</f>
        <v>#DIV/0!</v>
      </c>
      <c r="AA103" s="440" t="e">
        <f>'III Plan Rates'!$AA105*'V Consumer Factors'!$N$19*'II Rate Development &amp; Change'!$J$35</f>
        <v>#DIV/0!</v>
      </c>
      <c r="AB103" s="440" t="e">
        <f>'III Plan Rates'!$AA105*'V Consumer Factors'!$N$20*'II Rate Development &amp; Change'!$J$35</f>
        <v>#DIV/0!</v>
      </c>
      <c r="AC103" s="440">
        <f>IF('III Plan Rates'!$AP105&gt;0,SUMPRODUCT(T103:AB103,'III Plan Rates'!$AG105:$AO105)/'III Plan Rates'!$AP105,0)</f>
        <v>0</v>
      </c>
      <c r="AD103" s="441"/>
      <c r="AE103" s="442">
        <f t="shared" si="13"/>
        <v>0</v>
      </c>
      <c r="AF103" s="442">
        <f t="shared" si="14"/>
        <v>0</v>
      </c>
      <c r="AG103" s="442">
        <f t="shared" si="15"/>
        <v>0</v>
      </c>
      <c r="AH103" s="442">
        <f t="shared" si="16"/>
        <v>0</v>
      </c>
      <c r="AI103" s="442">
        <f t="shared" si="17"/>
        <v>0</v>
      </c>
      <c r="AJ103" s="442">
        <f t="shared" si="18"/>
        <v>0</v>
      </c>
      <c r="AK103" s="442">
        <f t="shared" si="19"/>
        <v>0</v>
      </c>
      <c r="AL103" s="442">
        <f t="shared" si="20"/>
        <v>0</v>
      </c>
      <c r="AM103" s="442">
        <f t="shared" si="21"/>
        <v>0</v>
      </c>
      <c r="AN103" s="442">
        <f t="shared" si="12"/>
        <v>0</v>
      </c>
      <c r="AO103" s="441"/>
      <c r="AP103" s="440" t="e">
        <f>'III Plan Rates'!$AA105*'V Consumer Factors'!$N$12*'II Rate Development &amp; Change'!$K$35</f>
        <v>#DIV/0!</v>
      </c>
      <c r="AQ103" s="440" t="e">
        <f>'III Plan Rates'!$AA105*'V Consumer Factors'!$N$13*'II Rate Development &amp; Change'!$K$35</f>
        <v>#DIV/0!</v>
      </c>
      <c r="AR103" s="440" t="e">
        <f>'III Plan Rates'!$AA105*'V Consumer Factors'!$N$14*'II Rate Development &amp; Change'!$K$35</f>
        <v>#DIV/0!</v>
      </c>
      <c r="AS103" s="440" t="e">
        <f>'III Plan Rates'!$AA105*'V Consumer Factors'!$N$15*'II Rate Development &amp; Change'!$K$35</f>
        <v>#DIV/0!</v>
      </c>
      <c r="AT103" s="440" t="e">
        <f>'III Plan Rates'!$AA105*'V Consumer Factors'!$N$16*'II Rate Development &amp; Change'!$K$35</f>
        <v>#DIV/0!</v>
      </c>
      <c r="AU103" s="440" t="e">
        <f>'III Plan Rates'!$AA105*'V Consumer Factors'!$N$17*'II Rate Development &amp; Change'!$K$35</f>
        <v>#DIV/0!</v>
      </c>
      <c r="AV103" s="440" t="e">
        <f>'III Plan Rates'!$AA105*'V Consumer Factors'!$N$18*'II Rate Development &amp; Change'!$K$35</f>
        <v>#DIV/0!</v>
      </c>
      <c r="AW103" s="440" t="e">
        <f>'III Plan Rates'!$AA105*'V Consumer Factors'!$N$19*'II Rate Development &amp; Change'!$K$35</f>
        <v>#DIV/0!</v>
      </c>
      <c r="AX103" s="440" t="e">
        <f>'III Plan Rates'!$AA105*'V Consumer Factors'!$N$20*'II Rate Development &amp; Change'!$K$35</f>
        <v>#DIV/0!</v>
      </c>
      <c r="AY103" s="440">
        <f>IF('III Plan Rates'!$AP105&gt;0,SUMPRODUCT(AP103:AX103,'III Plan Rates'!$AG105:$AO105)/'III Plan Rates'!$AP105,0)</f>
        <v>0</v>
      </c>
      <c r="AZ103" s="445"/>
      <c r="BA103" s="440" t="e">
        <f>'III Plan Rates'!$AA105*'V Consumer Factors'!$N$12*'II Rate Development &amp; Change'!$L$35</f>
        <v>#DIV/0!</v>
      </c>
      <c r="BB103" s="440" t="e">
        <f>'III Plan Rates'!$AA105*'V Consumer Factors'!$N$13*'II Rate Development &amp; Change'!$L$35</f>
        <v>#DIV/0!</v>
      </c>
      <c r="BC103" s="440" t="e">
        <f>'III Plan Rates'!$AA105*'V Consumer Factors'!$N$14*'II Rate Development &amp; Change'!$L$35</f>
        <v>#DIV/0!</v>
      </c>
      <c r="BD103" s="440" t="e">
        <f>'III Plan Rates'!$AA105*'V Consumer Factors'!$N$15*'II Rate Development &amp; Change'!$L$35</f>
        <v>#DIV/0!</v>
      </c>
      <c r="BE103" s="440" t="e">
        <f>'III Plan Rates'!$AA105*'V Consumer Factors'!$N$16*'II Rate Development &amp; Change'!$L$35</f>
        <v>#DIV/0!</v>
      </c>
      <c r="BF103" s="440" t="e">
        <f>'III Plan Rates'!$AA105*'V Consumer Factors'!$N$17*'II Rate Development &amp; Change'!$L$35</f>
        <v>#DIV/0!</v>
      </c>
      <c r="BG103" s="440" t="e">
        <f>'III Plan Rates'!$AA105*'V Consumer Factors'!$N$18*'II Rate Development &amp; Change'!$L$35</f>
        <v>#DIV/0!</v>
      </c>
      <c r="BH103" s="440" t="e">
        <f>'III Plan Rates'!$AA105*'V Consumer Factors'!$N$19*'II Rate Development &amp; Change'!$L$35</f>
        <v>#DIV/0!</v>
      </c>
      <c r="BI103" s="440" t="e">
        <f>'III Plan Rates'!$AA105*'V Consumer Factors'!$N$20*'II Rate Development &amp; Change'!$L$35</f>
        <v>#DIV/0!</v>
      </c>
      <c r="BJ103" s="440">
        <f>IF('III Plan Rates'!$AP105&gt;0,SUMPRODUCT(BA103:BI103,'III Plan Rates'!$AG105:$AO105)/'III Plan Rates'!$AP105,0)</f>
        <v>0</v>
      </c>
      <c r="BK103" s="445"/>
      <c r="BL103" s="440" t="e">
        <f>'III Plan Rates'!$AA105*'V Consumer Factors'!$N$12*'II Rate Development &amp; Change'!$M$35</f>
        <v>#DIV/0!</v>
      </c>
      <c r="BM103" s="440" t="e">
        <f>'III Plan Rates'!$AA105*'V Consumer Factors'!$N$13*'II Rate Development &amp; Change'!$M$35</f>
        <v>#DIV/0!</v>
      </c>
      <c r="BN103" s="440" t="e">
        <f>'III Plan Rates'!$AA105*'V Consumer Factors'!$N$14*'II Rate Development &amp; Change'!$M$35</f>
        <v>#DIV/0!</v>
      </c>
      <c r="BO103" s="440" t="e">
        <f>'III Plan Rates'!$AA105*'V Consumer Factors'!$N$15*'II Rate Development &amp; Change'!$M$35</f>
        <v>#DIV/0!</v>
      </c>
      <c r="BP103" s="440" t="e">
        <f>'III Plan Rates'!$AA105*'V Consumer Factors'!$N$16*'II Rate Development &amp; Change'!$M$35</f>
        <v>#DIV/0!</v>
      </c>
      <c r="BQ103" s="440" t="e">
        <f>'III Plan Rates'!$AA105*'V Consumer Factors'!$N$17*'II Rate Development &amp; Change'!$M$35</f>
        <v>#DIV/0!</v>
      </c>
      <c r="BR103" s="440" t="e">
        <f>'III Plan Rates'!$AA105*'V Consumer Factors'!$N$18*'II Rate Development &amp; Change'!$M$35</f>
        <v>#DIV/0!</v>
      </c>
      <c r="BS103" s="440" t="e">
        <f>'III Plan Rates'!$AA105*'V Consumer Factors'!$N$19*'II Rate Development &amp; Change'!$M$35</f>
        <v>#DIV/0!</v>
      </c>
      <c r="BT103" s="440" t="e">
        <f>'III Plan Rates'!$AA105*'V Consumer Factors'!$N$20*'II Rate Development &amp; Change'!$M$35</f>
        <v>#DIV/0!</v>
      </c>
      <c r="BU103" s="440">
        <f>IF('III Plan Rates'!$AP105&gt;0,SUMPRODUCT(BL103:BT103,'III Plan Rates'!$AG105:$AO105)/'III Plan Rates'!$AP105,0)</f>
        <v>0</v>
      </c>
    </row>
    <row r="104" spans="1:73" x14ac:dyDescent="0.25">
      <c r="A104" s="8" t="s">
        <v>169</v>
      </c>
      <c r="B104" s="437">
        <f>'III Plan Rates'!B106</f>
        <v>0</v>
      </c>
      <c r="C104" s="435">
        <f>'III Plan Rates'!D106</f>
        <v>0</v>
      </c>
      <c r="D104" s="436">
        <f>'III Plan Rates'!E106</f>
        <v>0</v>
      </c>
      <c r="E104" s="437">
        <f>'III Plan Rates'!F106</f>
        <v>0</v>
      </c>
      <c r="F104" s="438">
        <f>'III Plan Rates'!G106</f>
        <v>0</v>
      </c>
      <c r="G104" s="438">
        <f>'III Plan Rates'!J106</f>
        <v>0</v>
      </c>
      <c r="H104" s="258"/>
      <c r="I104" s="269"/>
      <c r="J104" s="269"/>
      <c r="K104" s="269"/>
      <c r="L104" s="269"/>
      <c r="M104" s="269"/>
      <c r="N104" s="269"/>
      <c r="O104" s="269"/>
      <c r="P104" s="269"/>
      <c r="Q104" s="269"/>
      <c r="R104" s="440">
        <f>IF('III Plan Rates'!$AP106&gt;0,SUMPRODUCT(I104:Q104,'III Plan Rates'!$AG106:$AO106)/'III Plan Rates'!$AP106,0)</f>
        <v>0</v>
      </c>
      <c r="S104" s="444"/>
      <c r="T104" s="440" t="e">
        <f>'III Plan Rates'!$AA106*'V Consumer Factors'!$N$12*'II Rate Development &amp; Change'!$J$35</f>
        <v>#DIV/0!</v>
      </c>
      <c r="U104" s="440" t="e">
        <f>'III Plan Rates'!$AA106*'V Consumer Factors'!$N$13*'II Rate Development &amp; Change'!$J$35</f>
        <v>#DIV/0!</v>
      </c>
      <c r="V104" s="440" t="e">
        <f>'III Plan Rates'!$AA106*'V Consumer Factors'!$N$14*'II Rate Development &amp; Change'!$J$35</f>
        <v>#DIV/0!</v>
      </c>
      <c r="W104" s="440" t="e">
        <f>'III Plan Rates'!$AA106*'V Consumer Factors'!$N$15*'II Rate Development &amp; Change'!$J$35</f>
        <v>#DIV/0!</v>
      </c>
      <c r="X104" s="440" t="e">
        <f>'III Plan Rates'!$AA106*'V Consumer Factors'!$N$16*'II Rate Development &amp; Change'!$J$35</f>
        <v>#DIV/0!</v>
      </c>
      <c r="Y104" s="440" t="e">
        <f>'III Plan Rates'!$AA106*'V Consumer Factors'!$N$17*'II Rate Development &amp; Change'!$J$35</f>
        <v>#DIV/0!</v>
      </c>
      <c r="Z104" s="440" t="e">
        <f>'III Plan Rates'!$AA106*'V Consumer Factors'!$N$18*'II Rate Development &amp; Change'!$J$35</f>
        <v>#DIV/0!</v>
      </c>
      <c r="AA104" s="440" t="e">
        <f>'III Plan Rates'!$AA106*'V Consumer Factors'!$N$19*'II Rate Development &amp; Change'!$J$35</f>
        <v>#DIV/0!</v>
      </c>
      <c r="AB104" s="440" t="e">
        <f>'III Plan Rates'!$AA106*'V Consumer Factors'!$N$20*'II Rate Development &amp; Change'!$J$35</f>
        <v>#DIV/0!</v>
      </c>
      <c r="AC104" s="440">
        <f>IF('III Plan Rates'!$AP106&gt;0,SUMPRODUCT(T104:AB104,'III Plan Rates'!$AG106:$AO106)/'III Plan Rates'!$AP106,0)</f>
        <v>0</v>
      </c>
      <c r="AD104" s="441"/>
      <c r="AE104" s="442">
        <f t="shared" si="13"/>
        <v>0</v>
      </c>
      <c r="AF104" s="442">
        <f t="shared" si="14"/>
        <v>0</v>
      </c>
      <c r="AG104" s="442">
        <f t="shared" si="15"/>
        <v>0</v>
      </c>
      <c r="AH104" s="442">
        <f t="shared" si="16"/>
        <v>0</v>
      </c>
      <c r="AI104" s="442">
        <f t="shared" si="17"/>
        <v>0</v>
      </c>
      <c r="AJ104" s="442">
        <f t="shared" si="18"/>
        <v>0</v>
      </c>
      <c r="AK104" s="442">
        <f t="shared" si="19"/>
        <v>0</v>
      </c>
      <c r="AL104" s="442">
        <f t="shared" si="20"/>
        <v>0</v>
      </c>
      <c r="AM104" s="442">
        <f t="shared" si="21"/>
        <v>0</v>
      </c>
      <c r="AN104" s="442">
        <f t="shared" ref="AN104:AN114" si="22">IF(R104&gt;0,AC104/R104-1,0)</f>
        <v>0</v>
      </c>
      <c r="AO104" s="441"/>
      <c r="AP104" s="440" t="e">
        <f>'III Plan Rates'!$AA106*'V Consumer Factors'!$N$12*'II Rate Development &amp; Change'!$K$35</f>
        <v>#DIV/0!</v>
      </c>
      <c r="AQ104" s="440" t="e">
        <f>'III Plan Rates'!$AA106*'V Consumer Factors'!$N$13*'II Rate Development &amp; Change'!$K$35</f>
        <v>#DIV/0!</v>
      </c>
      <c r="AR104" s="440" t="e">
        <f>'III Plan Rates'!$AA106*'V Consumer Factors'!$N$14*'II Rate Development &amp; Change'!$K$35</f>
        <v>#DIV/0!</v>
      </c>
      <c r="AS104" s="440" t="e">
        <f>'III Plan Rates'!$AA106*'V Consumer Factors'!$N$15*'II Rate Development &amp; Change'!$K$35</f>
        <v>#DIV/0!</v>
      </c>
      <c r="AT104" s="440" t="e">
        <f>'III Plan Rates'!$AA106*'V Consumer Factors'!$N$16*'II Rate Development &amp; Change'!$K$35</f>
        <v>#DIV/0!</v>
      </c>
      <c r="AU104" s="440" t="e">
        <f>'III Plan Rates'!$AA106*'V Consumer Factors'!$N$17*'II Rate Development &amp; Change'!$K$35</f>
        <v>#DIV/0!</v>
      </c>
      <c r="AV104" s="440" t="e">
        <f>'III Plan Rates'!$AA106*'V Consumer Factors'!$N$18*'II Rate Development &amp; Change'!$K$35</f>
        <v>#DIV/0!</v>
      </c>
      <c r="AW104" s="440" t="e">
        <f>'III Plan Rates'!$AA106*'V Consumer Factors'!$N$19*'II Rate Development &amp; Change'!$K$35</f>
        <v>#DIV/0!</v>
      </c>
      <c r="AX104" s="440" t="e">
        <f>'III Plan Rates'!$AA106*'V Consumer Factors'!$N$20*'II Rate Development &amp; Change'!$K$35</f>
        <v>#DIV/0!</v>
      </c>
      <c r="AY104" s="440">
        <f>IF('III Plan Rates'!$AP106&gt;0,SUMPRODUCT(AP104:AX104,'III Plan Rates'!$AG106:$AO106)/'III Plan Rates'!$AP106,0)</f>
        <v>0</v>
      </c>
      <c r="AZ104" s="445"/>
      <c r="BA104" s="440" t="e">
        <f>'III Plan Rates'!$AA106*'V Consumer Factors'!$N$12*'II Rate Development &amp; Change'!$L$35</f>
        <v>#DIV/0!</v>
      </c>
      <c r="BB104" s="440" t="e">
        <f>'III Plan Rates'!$AA106*'V Consumer Factors'!$N$13*'II Rate Development &amp; Change'!$L$35</f>
        <v>#DIV/0!</v>
      </c>
      <c r="BC104" s="440" t="e">
        <f>'III Plan Rates'!$AA106*'V Consumer Factors'!$N$14*'II Rate Development &amp; Change'!$L$35</f>
        <v>#DIV/0!</v>
      </c>
      <c r="BD104" s="440" t="e">
        <f>'III Plan Rates'!$AA106*'V Consumer Factors'!$N$15*'II Rate Development &amp; Change'!$L$35</f>
        <v>#DIV/0!</v>
      </c>
      <c r="BE104" s="440" t="e">
        <f>'III Plan Rates'!$AA106*'V Consumer Factors'!$N$16*'II Rate Development &amp; Change'!$L$35</f>
        <v>#DIV/0!</v>
      </c>
      <c r="BF104" s="440" t="e">
        <f>'III Plan Rates'!$AA106*'V Consumer Factors'!$N$17*'II Rate Development &amp; Change'!$L$35</f>
        <v>#DIV/0!</v>
      </c>
      <c r="BG104" s="440" t="e">
        <f>'III Plan Rates'!$AA106*'V Consumer Factors'!$N$18*'II Rate Development &amp; Change'!$L$35</f>
        <v>#DIV/0!</v>
      </c>
      <c r="BH104" s="440" t="e">
        <f>'III Plan Rates'!$AA106*'V Consumer Factors'!$N$19*'II Rate Development &amp; Change'!$L$35</f>
        <v>#DIV/0!</v>
      </c>
      <c r="BI104" s="440" t="e">
        <f>'III Plan Rates'!$AA106*'V Consumer Factors'!$N$20*'II Rate Development &amp; Change'!$L$35</f>
        <v>#DIV/0!</v>
      </c>
      <c r="BJ104" s="440">
        <f>IF('III Plan Rates'!$AP106&gt;0,SUMPRODUCT(BA104:BI104,'III Plan Rates'!$AG106:$AO106)/'III Plan Rates'!$AP106,0)</f>
        <v>0</v>
      </c>
      <c r="BK104" s="445"/>
      <c r="BL104" s="440" t="e">
        <f>'III Plan Rates'!$AA106*'V Consumer Factors'!$N$12*'II Rate Development &amp; Change'!$M$35</f>
        <v>#DIV/0!</v>
      </c>
      <c r="BM104" s="440" t="e">
        <f>'III Plan Rates'!$AA106*'V Consumer Factors'!$N$13*'II Rate Development &amp; Change'!$M$35</f>
        <v>#DIV/0!</v>
      </c>
      <c r="BN104" s="440" t="e">
        <f>'III Plan Rates'!$AA106*'V Consumer Factors'!$N$14*'II Rate Development &amp; Change'!$M$35</f>
        <v>#DIV/0!</v>
      </c>
      <c r="BO104" s="440" t="e">
        <f>'III Plan Rates'!$AA106*'V Consumer Factors'!$N$15*'II Rate Development &amp; Change'!$M$35</f>
        <v>#DIV/0!</v>
      </c>
      <c r="BP104" s="440" t="e">
        <f>'III Plan Rates'!$AA106*'V Consumer Factors'!$N$16*'II Rate Development &amp; Change'!$M$35</f>
        <v>#DIV/0!</v>
      </c>
      <c r="BQ104" s="440" t="e">
        <f>'III Plan Rates'!$AA106*'V Consumer Factors'!$N$17*'II Rate Development &amp; Change'!$M$35</f>
        <v>#DIV/0!</v>
      </c>
      <c r="BR104" s="440" t="e">
        <f>'III Plan Rates'!$AA106*'V Consumer Factors'!$N$18*'II Rate Development &amp; Change'!$M$35</f>
        <v>#DIV/0!</v>
      </c>
      <c r="BS104" s="440" t="e">
        <f>'III Plan Rates'!$AA106*'V Consumer Factors'!$N$19*'II Rate Development &amp; Change'!$M$35</f>
        <v>#DIV/0!</v>
      </c>
      <c r="BT104" s="440" t="e">
        <f>'III Plan Rates'!$AA106*'V Consumer Factors'!$N$20*'II Rate Development &amp; Change'!$M$35</f>
        <v>#DIV/0!</v>
      </c>
      <c r="BU104" s="440">
        <f>IF('III Plan Rates'!$AP106&gt;0,SUMPRODUCT(BL104:BT104,'III Plan Rates'!$AG106:$AO106)/'III Plan Rates'!$AP106,0)</f>
        <v>0</v>
      </c>
    </row>
    <row r="105" spans="1:73" x14ac:dyDescent="0.25">
      <c r="A105" s="8" t="s">
        <v>170</v>
      </c>
      <c r="B105" s="437">
        <f>'III Plan Rates'!B107</f>
        <v>0</v>
      </c>
      <c r="C105" s="435">
        <f>'III Plan Rates'!D107</f>
        <v>0</v>
      </c>
      <c r="D105" s="436">
        <f>'III Plan Rates'!E107</f>
        <v>0</v>
      </c>
      <c r="E105" s="437">
        <f>'III Plan Rates'!F107</f>
        <v>0</v>
      </c>
      <c r="F105" s="438">
        <f>'III Plan Rates'!G107</f>
        <v>0</v>
      </c>
      <c r="G105" s="438">
        <f>'III Plan Rates'!J107</f>
        <v>0</v>
      </c>
      <c r="H105" s="258"/>
      <c r="I105" s="269"/>
      <c r="J105" s="269"/>
      <c r="K105" s="269"/>
      <c r="L105" s="269"/>
      <c r="M105" s="269"/>
      <c r="N105" s="269"/>
      <c r="O105" s="269"/>
      <c r="P105" s="269"/>
      <c r="Q105" s="269"/>
      <c r="R105" s="440">
        <f>IF('III Plan Rates'!$AP107&gt;0,SUMPRODUCT(I105:Q105,'III Plan Rates'!$AG107:$AO107)/'III Plan Rates'!$AP107,0)</f>
        <v>0</v>
      </c>
      <c r="S105" s="444"/>
      <c r="T105" s="440" t="e">
        <f>'III Plan Rates'!$AA107*'V Consumer Factors'!$N$12*'II Rate Development &amp; Change'!$J$35</f>
        <v>#DIV/0!</v>
      </c>
      <c r="U105" s="440" t="e">
        <f>'III Plan Rates'!$AA107*'V Consumer Factors'!$N$13*'II Rate Development &amp; Change'!$J$35</f>
        <v>#DIV/0!</v>
      </c>
      <c r="V105" s="440" t="e">
        <f>'III Plan Rates'!$AA107*'V Consumer Factors'!$N$14*'II Rate Development &amp; Change'!$J$35</f>
        <v>#DIV/0!</v>
      </c>
      <c r="W105" s="440" t="e">
        <f>'III Plan Rates'!$AA107*'V Consumer Factors'!$N$15*'II Rate Development &amp; Change'!$J$35</f>
        <v>#DIV/0!</v>
      </c>
      <c r="X105" s="440" t="e">
        <f>'III Plan Rates'!$AA107*'V Consumer Factors'!$N$16*'II Rate Development &amp; Change'!$J$35</f>
        <v>#DIV/0!</v>
      </c>
      <c r="Y105" s="440" t="e">
        <f>'III Plan Rates'!$AA107*'V Consumer Factors'!$N$17*'II Rate Development &amp; Change'!$J$35</f>
        <v>#DIV/0!</v>
      </c>
      <c r="Z105" s="440" t="e">
        <f>'III Plan Rates'!$AA107*'V Consumer Factors'!$N$18*'II Rate Development &amp; Change'!$J$35</f>
        <v>#DIV/0!</v>
      </c>
      <c r="AA105" s="440" t="e">
        <f>'III Plan Rates'!$AA107*'V Consumer Factors'!$N$19*'II Rate Development &amp; Change'!$J$35</f>
        <v>#DIV/0!</v>
      </c>
      <c r="AB105" s="440" t="e">
        <f>'III Plan Rates'!$AA107*'V Consumer Factors'!$N$20*'II Rate Development &amp; Change'!$J$35</f>
        <v>#DIV/0!</v>
      </c>
      <c r="AC105" s="440">
        <f>IF('III Plan Rates'!$AP107&gt;0,SUMPRODUCT(T105:AB105,'III Plan Rates'!$AG107:$AO107)/'III Plan Rates'!$AP107,0)</f>
        <v>0</v>
      </c>
      <c r="AD105" s="441"/>
      <c r="AE105" s="442">
        <f t="shared" si="13"/>
        <v>0</v>
      </c>
      <c r="AF105" s="442">
        <f t="shared" si="14"/>
        <v>0</v>
      </c>
      <c r="AG105" s="442">
        <f t="shared" si="15"/>
        <v>0</v>
      </c>
      <c r="AH105" s="442">
        <f t="shared" si="16"/>
        <v>0</v>
      </c>
      <c r="AI105" s="442">
        <f t="shared" si="17"/>
        <v>0</v>
      </c>
      <c r="AJ105" s="442">
        <f t="shared" si="18"/>
        <v>0</v>
      </c>
      <c r="AK105" s="442">
        <f t="shared" si="19"/>
        <v>0</v>
      </c>
      <c r="AL105" s="442">
        <f t="shared" si="20"/>
        <v>0</v>
      </c>
      <c r="AM105" s="442">
        <f t="shared" si="21"/>
        <v>0</v>
      </c>
      <c r="AN105" s="442">
        <f t="shared" si="22"/>
        <v>0</v>
      </c>
      <c r="AO105" s="441"/>
      <c r="AP105" s="440" t="e">
        <f>'III Plan Rates'!$AA107*'V Consumer Factors'!$N$12*'II Rate Development &amp; Change'!$K$35</f>
        <v>#DIV/0!</v>
      </c>
      <c r="AQ105" s="440" t="e">
        <f>'III Plan Rates'!$AA107*'V Consumer Factors'!$N$13*'II Rate Development &amp; Change'!$K$35</f>
        <v>#DIV/0!</v>
      </c>
      <c r="AR105" s="440" t="e">
        <f>'III Plan Rates'!$AA107*'V Consumer Factors'!$N$14*'II Rate Development &amp; Change'!$K$35</f>
        <v>#DIV/0!</v>
      </c>
      <c r="AS105" s="440" t="e">
        <f>'III Plan Rates'!$AA107*'V Consumer Factors'!$N$15*'II Rate Development &amp; Change'!$K$35</f>
        <v>#DIV/0!</v>
      </c>
      <c r="AT105" s="440" t="e">
        <f>'III Plan Rates'!$AA107*'V Consumer Factors'!$N$16*'II Rate Development &amp; Change'!$K$35</f>
        <v>#DIV/0!</v>
      </c>
      <c r="AU105" s="440" t="e">
        <f>'III Plan Rates'!$AA107*'V Consumer Factors'!$N$17*'II Rate Development &amp; Change'!$K$35</f>
        <v>#DIV/0!</v>
      </c>
      <c r="AV105" s="440" t="e">
        <f>'III Plan Rates'!$AA107*'V Consumer Factors'!$N$18*'II Rate Development &amp; Change'!$K$35</f>
        <v>#DIV/0!</v>
      </c>
      <c r="AW105" s="440" t="e">
        <f>'III Plan Rates'!$AA107*'V Consumer Factors'!$N$19*'II Rate Development &amp; Change'!$K$35</f>
        <v>#DIV/0!</v>
      </c>
      <c r="AX105" s="440" t="e">
        <f>'III Plan Rates'!$AA107*'V Consumer Factors'!$N$20*'II Rate Development &amp; Change'!$K$35</f>
        <v>#DIV/0!</v>
      </c>
      <c r="AY105" s="440">
        <f>IF('III Plan Rates'!$AP107&gt;0,SUMPRODUCT(AP105:AX105,'III Plan Rates'!$AG107:$AO107)/'III Plan Rates'!$AP107,0)</f>
        <v>0</v>
      </c>
      <c r="AZ105" s="445"/>
      <c r="BA105" s="440" t="e">
        <f>'III Plan Rates'!$AA107*'V Consumer Factors'!$N$12*'II Rate Development &amp; Change'!$L$35</f>
        <v>#DIV/0!</v>
      </c>
      <c r="BB105" s="440" t="e">
        <f>'III Plan Rates'!$AA107*'V Consumer Factors'!$N$13*'II Rate Development &amp; Change'!$L$35</f>
        <v>#DIV/0!</v>
      </c>
      <c r="BC105" s="440" t="e">
        <f>'III Plan Rates'!$AA107*'V Consumer Factors'!$N$14*'II Rate Development &amp; Change'!$L$35</f>
        <v>#DIV/0!</v>
      </c>
      <c r="BD105" s="440" t="e">
        <f>'III Plan Rates'!$AA107*'V Consumer Factors'!$N$15*'II Rate Development &amp; Change'!$L$35</f>
        <v>#DIV/0!</v>
      </c>
      <c r="BE105" s="440" t="e">
        <f>'III Plan Rates'!$AA107*'V Consumer Factors'!$N$16*'II Rate Development &amp; Change'!$L$35</f>
        <v>#DIV/0!</v>
      </c>
      <c r="BF105" s="440" t="e">
        <f>'III Plan Rates'!$AA107*'V Consumer Factors'!$N$17*'II Rate Development &amp; Change'!$L$35</f>
        <v>#DIV/0!</v>
      </c>
      <c r="BG105" s="440" t="e">
        <f>'III Plan Rates'!$AA107*'V Consumer Factors'!$N$18*'II Rate Development &amp; Change'!$L$35</f>
        <v>#DIV/0!</v>
      </c>
      <c r="BH105" s="440" t="e">
        <f>'III Plan Rates'!$AA107*'V Consumer Factors'!$N$19*'II Rate Development &amp; Change'!$L$35</f>
        <v>#DIV/0!</v>
      </c>
      <c r="BI105" s="440" t="e">
        <f>'III Plan Rates'!$AA107*'V Consumer Factors'!$N$20*'II Rate Development &amp; Change'!$L$35</f>
        <v>#DIV/0!</v>
      </c>
      <c r="BJ105" s="440">
        <f>IF('III Plan Rates'!$AP107&gt;0,SUMPRODUCT(BA105:BI105,'III Plan Rates'!$AG107:$AO107)/'III Plan Rates'!$AP107,0)</f>
        <v>0</v>
      </c>
      <c r="BK105" s="445"/>
      <c r="BL105" s="440" t="e">
        <f>'III Plan Rates'!$AA107*'V Consumer Factors'!$N$12*'II Rate Development &amp; Change'!$M$35</f>
        <v>#DIV/0!</v>
      </c>
      <c r="BM105" s="440" t="e">
        <f>'III Plan Rates'!$AA107*'V Consumer Factors'!$N$13*'II Rate Development &amp; Change'!$M$35</f>
        <v>#DIV/0!</v>
      </c>
      <c r="BN105" s="440" t="e">
        <f>'III Plan Rates'!$AA107*'V Consumer Factors'!$N$14*'II Rate Development &amp; Change'!$M$35</f>
        <v>#DIV/0!</v>
      </c>
      <c r="BO105" s="440" t="e">
        <f>'III Plan Rates'!$AA107*'V Consumer Factors'!$N$15*'II Rate Development &amp; Change'!$M$35</f>
        <v>#DIV/0!</v>
      </c>
      <c r="BP105" s="440" t="e">
        <f>'III Plan Rates'!$AA107*'V Consumer Factors'!$N$16*'II Rate Development &amp; Change'!$M$35</f>
        <v>#DIV/0!</v>
      </c>
      <c r="BQ105" s="440" t="e">
        <f>'III Plan Rates'!$AA107*'V Consumer Factors'!$N$17*'II Rate Development &amp; Change'!$M$35</f>
        <v>#DIV/0!</v>
      </c>
      <c r="BR105" s="440" t="e">
        <f>'III Plan Rates'!$AA107*'V Consumer Factors'!$N$18*'II Rate Development &amp; Change'!$M$35</f>
        <v>#DIV/0!</v>
      </c>
      <c r="BS105" s="440" t="e">
        <f>'III Plan Rates'!$AA107*'V Consumer Factors'!$N$19*'II Rate Development &amp; Change'!$M$35</f>
        <v>#DIV/0!</v>
      </c>
      <c r="BT105" s="440" t="e">
        <f>'III Plan Rates'!$AA107*'V Consumer Factors'!$N$20*'II Rate Development &amp; Change'!$M$35</f>
        <v>#DIV/0!</v>
      </c>
      <c r="BU105" s="440">
        <f>IF('III Plan Rates'!$AP107&gt;0,SUMPRODUCT(BL105:BT105,'III Plan Rates'!$AG107:$AO107)/'III Plan Rates'!$AP107,0)</f>
        <v>0</v>
      </c>
    </row>
    <row r="106" spans="1:73" x14ac:dyDescent="0.25">
      <c r="A106" s="8" t="s">
        <v>171</v>
      </c>
      <c r="B106" s="437">
        <f>'III Plan Rates'!B108</f>
        <v>0</v>
      </c>
      <c r="C106" s="435">
        <f>'III Plan Rates'!D108</f>
        <v>0</v>
      </c>
      <c r="D106" s="436">
        <f>'III Plan Rates'!E108</f>
        <v>0</v>
      </c>
      <c r="E106" s="437">
        <f>'III Plan Rates'!F108</f>
        <v>0</v>
      </c>
      <c r="F106" s="438">
        <f>'III Plan Rates'!G108</f>
        <v>0</v>
      </c>
      <c r="G106" s="438">
        <f>'III Plan Rates'!J108</f>
        <v>0</v>
      </c>
      <c r="H106" s="258"/>
      <c r="I106" s="269"/>
      <c r="J106" s="269"/>
      <c r="K106" s="269"/>
      <c r="L106" s="269"/>
      <c r="M106" s="269"/>
      <c r="N106" s="269"/>
      <c r="O106" s="269"/>
      <c r="P106" s="269"/>
      <c r="Q106" s="269"/>
      <c r="R106" s="440">
        <f>IF('III Plan Rates'!$AP108&gt;0,SUMPRODUCT(I106:Q106,'III Plan Rates'!$AG108:$AO108)/'III Plan Rates'!$AP108,0)</f>
        <v>0</v>
      </c>
      <c r="S106" s="444"/>
      <c r="T106" s="440" t="e">
        <f>'III Plan Rates'!$AA108*'V Consumer Factors'!$N$12*'II Rate Development &amp; Change'!$J$35</f>
        <v>#DIV/0!</v>
      </c>
      <c r="U106" s="440" t="e">
        <f>'III Plan Rates'!$AA108*'V Consumer Factors'!$N$13*'II Rate Development &amp; Change'!$J$35</f>
        <v>#DIV/0!</v>
      </c>
      <c r="V106" s="440" t="e">
        <f>'III Plan Rates'!$AA108*'V Consumer Factors'!$N$14*'II Rate Development &amp; Change'!$J$35</f>
        <v>#DIV/0!</v>
      </c>
      <c r="W106" s="440" t="e">
        <f>'III Plan Rates'!$AA108*'V Consumer Factors'!$N$15*'II Rate Development &amp; Change'!$J$35</f>
        <v>#DIV/0!</v>
      </c>
      <c r="X106" s="440" t="e">
        <f>'III Plan Rates'!$AA108*'V Consumer Factors'!$N$16*'II Rate Development &amp; Change'!$J$35</f>
        <v>#DIV/0!</v>
      </c>
      <c r="Y106" s="440" t="e">
        <f>'III Plan Rates'!$AA108*'V Consumer Factors'!$N$17*'II Rate Development &amp; Change'!$J$35</f>
        <v>#DIV/0!</v>
      </c>
      <c r="Z106" s="440" t="e">
        <f>'III Plan Rates'!$AA108*'V Consumer Factors'!$N$18*'II Rate Development &amp; Change'!$J$35</f>
        <v>#DIV/0!</v>
      </c>
      <c r="AA106" s="440" t="e">
        <f>'III Plan Rates'!$AA108*'V Consumer Factors'!$N$19*'II Rate Development &amp; Change'!$J$35</f>
        <v>#DIV/0!</v>
      </c>
      <c r="AB106" s="440" t="e">
        <f>'III Plan Rates'!$AA108*'V Consumer Factors'!$N$20*'II Rate Development &amp; Change'!$J$35</f>
        <v>#DIV/0!</v>
      </c>
      <c r="AC106" s="440">
        <f>IF('III Plan Rates'!$AP108&gt;0,SUMPRODUCT(T106:AB106,'III Plan Rates'!$AG108:$AO108)/'III Plan Rates'!$AP108,0)</f>
        <v>0</v>
      </c>
      <c r="AD106" s="441"/>
      <c r="AE106" s="442">
        <f t="shared" si="13"/>
        <v>0</v>
      </c>
      <c r="AF106" s="442">
        <f t="shared" si="14"/>
        <v>0</v>
      </c>
      <c r="AG106" s="442">
        <f t="shared" si="15"/>
        <v>0</v>
      </c>
      <c r="AH106" s="442">
        <f t="shared" si="16"/>
        <v>0</v>
      </c>
      <c r="AI106" s="442">
        <f t="shared" si="17"/>
        <v>0</v>
      </c>
      <c r="AJ106" s="442">
        <f t="shared" si="18"/>
        <v>0</v>
      </c>
      <c r="AK106" s="442">
        <f t="shared" si="19"/>
        <v>0</v>
      </c>
      <c r="AL106" s="442">
        <f t="shared" si="20"/>
        <v>0</v>
      </c>
      <c r="AM106" s="442">
        <f t="shared" si="21"/>
        <v>0</v>
      </c>
      <c r="AN106" s="442">
        <f t="shared" si="22"/>
        <v>0</v>
      </c>
      <c r="AO106" s="441"/>
      <c r="AP106" s="440" t="e">
        <f>'III Plan Rates'!$AA108*'V Consumer Factors'!$N$12*'II Rate Development &amp; Change'!$K$35</f>
        <v>#DIV/0!</v>
      </c>
      <c r="AQ106" s="440" t="e">
        <f>'III Plan Rates'!$AA108*'V Consumer Factors'!$N$13*'II Rate Development &amp; Change'!$K$35</f>
        <v>#DIV/0!</v>
      </c>
      <c r="AR106" s="440" t="e">
        <f>'III Plan Rates'!$AA108*'V Consumer Factors'!$N$14*'II Rate Development &amp; Change'!$K$35</f>
        <v>#DIV/0!</v>
      </c>
      <c r="AS106" s="440" t="e">
        <f>'III Plan Rates'!$AA108*'V Consumer Factors'!$N$15*'II Rate Development &amp; Change'!$K$35</f>
        <v>#DIV/0!</v>
      </c>
      <c r="AT106" s="440" t="e">
        <f>'III Plan Rates'!$AA108*'V Consumer Factors'!$N$16*'II Rate Development &amp; Change'!$K$35</f>
        <v>#DIV/0!</v>
      </c>
      <c r="AU106" s="440" t="e">
        <f>'III Plan Rates'!$AA108*'V Consumer Factors'!$N$17*'II Rate Development &amp; Change'!$K$35</f>
        <v>#DIV/0!</v>
      </c>
      <c r="AV106" s="440" t="e">
        <f>'III Plan Rates'!$AA108*'V Consumer Factors'!$N$18*'II Rate Development &amp; Change'!$K$35</f>
        <v>#DIV/0!</v>
      </c>
      <c r="AW106" s="440" t="e">
        <f>'III Plan Rates'!$AA108*'V Consumer Factors'!$N$19*'II Rate Development &amp; Change'!$K$35</f>
        <v>#DIV/0!</v>
      </c>
      <c r="AX106" s="440" t="e">
        <f>'III Plan Rates'!$AA108*'V Consumer Factors'!$N$20*'II Rate Development &amp; Change'!$K$35</f>
        <v>#DIV/0!</v>
      </c>
      <c r="AY106" s="440">
        <f>IF('III Plan Rates'!$AP108&gt;0,SUMPRODUCT(AP106:AX106,'III Plan Rates'!$AG108:$AO108)/'III Plan Rates'!$AP108,0)</f>
        <v>0</v>
      </c>
      <c r="AZ106" s="445"/>
      <c r="BA106" s="440" t="e">
        <f>'III Plan Rates'!$AA108*'V Consumer Factors'!$N$12*'II Rate Development &amp; Change'!$L$35</f>
        <v>#DIV/0!</v>
      </c>
      <c r="BB106" s="440" t="e">
        <f>'III Plan Rates'!$AA108*'V Consumer Factors'!$N$13*'II Rate Development &amp; Change'!$L$35</f>
        <v>#DIV/0!</v>
      </c>
      <c r="BC106" s="440" t="e">
        <f>'III Plan Rates'!$AA108*'V Consumer Factors'!$N$14*'II Rate Development &amp; Change'!$L$35</f>
        <v>#DIV/0!</v>
      </c>
      <c r="BD106" s="440" t="e">
        <f>'III Plan Rates'!$AA108*'V Consumer Factors'!$N$15*'II Rate Development &amp; Change'!$L$35</f>
        <v>#DIV/0!</v>
      </c>
      <c r="BE106" s="440" t="e">
        <f>'III Plan Rates'!$AA108*'V Consumer Factors'!$N$16*'II Rate Development &amp; Change'!$L$35</f>
        <v>#DIV/0!</v>
      </c>
      <c r="BF106" s="440" t="e">
        <f>'III Plan Rates'!$AA108*'V Consumer Factors'!$N$17*'II Rate Development &amp; Change'!$L$35</f>
        <v>#DIV/0!</v>
      </c>
      <c r="BG106" s="440" t="e">
        <f>'III Plan Rates'!$AA108*'V Consumer Factors'!$N$18*'II Rate Development &amp; Change'!$L$35</f>
        <v>#DIV/0!</v>
      </c>
      <c r="BH106" s="440" t="e">
        <f>'III Plan Rates'!$AA108*'V Consumer Factors'!$N$19*'II Rate Development &amp; Change'!$L$35</f>
        <v>#DIV/0!</v>
      </c>
      <c r="BI106" s="440" t="e">
        <f>'III Plan Rates'!$AA108*'V Consumer Factors'!$N$20*'II Rate Development &amp; Change'!$L$35</f>
        <v>#DIV/0!</v>
      </c>
      <c r="BJ106" s="440">
        <f>IF('III Plan Rates'!$AP108&gt;0,SUMPRODUCT(BA106:BI106,'III Plan Rates'!$AG108:$AO108)/'III Plan Rates'!$AP108,0)</f>
        <v>0</v>
      </c>
      <c r="BK106" s="445"/>
      <c r="BL106" s="440" t="e">
        <f>'III Plan Rates'!$AA108*'V Consumer Factors'!$N$12*'II Rate Development &amp; Change'!$M$35</f>
        <v>#DIV/0!</v>
      </c>
      <c r="BM106" s="440" t="e">
        <f>'III Plan Rates'!$AA108*'V Consumer Factors'!$N$13*'II Rate Development &amp; Change'!$M$35</f>
        <v>#DIV/0!</v>
      </c>
      <c r="BN106" s="440" t="e">
        <f>'III Plan Rates'!$AA108*'V Consumer Factors'!$N$14*'II Rate Development &amp; Change'!$M$35</f>
        <v>#DIV/0!</v>
      </c>
      <c r="BO106" s="440" t="e">
        <f>'III Plan Rates'!$AA108*'V Consumer Factors'!$N$15*'II Rate Development &amp; Change'!$M$35</f>
        <v>#DIV/0!</v>
      </c>
      <c r="BP106" s="440" t="e">
        <f>'III Plan Rates'!$AA108*'V Consumer Factors'!$N$16*'II Rate Development &amp; Change'!$M$35</f>
        <v>#DIV/0!</v>
      </c>
      <c r="BQ106" s="440" t="e">
        <f>'III Plan Rates'!$AA108*'V Consumer Factors'!$N$17*'II Rate Development &amp; Change'!$M$35</f>
        <v>#DIV/0!</v>
      </c>
      <c r="BR106" s="440" t="e">
        <f>'III Plan Rates'!$AA108*'V Consumer Factors'!$N$18*'II Rate Development &amp; Change'!$M$35</f>
        <v>#DIV/0!</v>
      </c>
      <c r="BS106" s="440" t="e">
        <f>'III Plan Rates'!$AA108*'V Consumer Factors'!$N$19*'II Rate Development &amp; Change'!$M$35</f>
        <v>#DIV/0!</v>
      </c>
      <c r="BT106" s="440" t="e">
        <f>'III Plan Rates'!$AA108*'V Consumer Factors'!$N$20*'II Rate Development &amp; Change'!$M$35</f>
        <v>#DIV/0!</v>
      </c>
      <c r="BU106" s="440">
        <f>IF('III Plan Rates'!$AP108&gt;0,SUMPRODUCT(BL106:BT106,'III Plan Rates'!$AG108:$AO108)/'III Plan Rates'!$AP108,0)</f>
        <v>0</v>
      </c>
    </row>
    <row r="107" spans="1:73" x14ac:dyDescent="0.25">
      <c r="A107" s="8" t="s">
        <v>172</v>
      </c>
      <c r="B107" s="437">
        <f>'III Plan Rates'!B109</f>
        <v>0</v>
      </c>
      <c r="C107" s="435">
        <f>'III Plan Rates'!D109</f>
        <v>0</v>
      </c>
      <c r="D107" s="436">
        <f>'III Plan Rates'!E109</f>
        <v>0</v>
      </c>
      <c r="E107" s="437">
        <f>'III Plan Rates'!F109</f>
        <v>0</v>
      </c>
      <c r="F107" s="438">
        <f>'III Plan Rates'!G109</f>
        <v>0</v>
      </c>
      <c r="G107" s="438">
        <f>'III Plan Rates'!J109</f>
        <v>0</v>
      </c>
      <c r="H107" s="258"/>
      <c r="I107" s="269"/>
      <c r="J107" s="269"/>
      <c r="K107" s="269"/>
      <c r="L107" s="269"/>
      <c r="M107" s="269"/>
      <c r="N107" s="269"/>
      <c r="O107" s="269"/>
      <c r="P107" s="269"/>
      <c r="Q107" s="269"/>
      <c r="R107" s="440">
        <f>IF('III Plan Rates'!$AP109&gt;0,SUMPRODUCT(I107:Q107,'III Plan Rates'!$AG109:$AO109)/'III Plan Rates'!$AP109,0)</f>
        <v>0</v>
      </c>
      <c r="S107" s="444"/>
      <c r="T107" s="440" t="e">
        <f>'III Plan Rates'!$AA109*'V Consumer Factors'!$N$12*'II Rate Development &amp; Change'!$J$35</f>
        <v>#DIV/0!</v>
      </c>
      <c r="U107" s="440" t="e">
        <f>'III Plan Rates'!$AA109*'V Consumer Factors'!$N$13*'II Rate Development &amp; Change'!$J$35</f>
        <v>#DIV/0!</v>
      </c>
      <c r="V107" s="440" t="e">
        <f>'III Plan Rates'!$AA109*'V Consumer Factors'!$N$14*'II Rate Development &amp; Change'!$J$35</f>
        <v>#DIV/0!</v>
      </c>
      <c r="W107" s="440" t="e">
        <f>'III Plan Rates'!$AA109*'V Consumer Factors'!$N$15*'II Rate Development &amp; Change'!$J$35</f>
        <v>#DIV/0!</v>
      </c>
      <c r="X107" s="440" t="e">
        <f>'III Plan Rates'!$AA109*'V Consumer Factors'!$N$16*'II Rate Development &amp; Change'!$J$35</f>
        <v>#DIV/0!</v>
      </c>
      <c r="Y107" s="440" t="e">
        <f>'III Plan Rates'!$AA109*'V Consumer Factors'!$N$17*'II Rate Development &amp; Change'!$J$35</f>
        <v>#DIV/0!</v>
      </c>
      <c r="Z107" s="440" t="e">
        <f>'III Plan Rates'!$AA109*'V Consumer Factors'!$N$18*'II Rate Development &amp; Change'!$J$35</f>
        <v>#DIV/0!</v>
      </c>
      <c r="AA107" s="440" t="e">
        <f>'III Plan Rates'!$AA109*'V Consumer Factors'!$N$19*'II Rate Development &amp; Change'!$J$35</f>
        <v>#DIV/0!</v>
      </c>
      <c r="AB107" s="440" t="e">
        <f>'III Plan Rates'!$AA109*'V Consumer Factors'!$N$20*'II Rate Development &amp; Change'!$J$35</f>
        <v>#DIV/0!</v>
      </c>
      <c r="AC107" s="440">
        <f>IF('III Plan Rates'!$AP109&gt;0,SUMPRODUCT(T107:AB107,'III Plan Rates'!$AG109:$AO109)/'III Plan Rates'!$AP109,0)</f>
        <v>0</v>
      </c>
      <c r="AD107" s="441"/>
      <c r="AE107" s="442">
        <f t="shared" si="13"/>
        <v>0</v>
      </c>
      <c r="AF107" s="442">
        <f t="shared" si="14"/>
        <v>0</v>
      </c>
      <c r="AG107" s="442">
        <f t="shared" si="15"/>
        <v>0</v>
      </c>
      <c r="AH107" s="442">
        <f t="shared" si="16"/>
        <v>0</v>
      </c>
      <c r="AI107" s="442">
        <f t="shared" si="17"/>
        <v>0</v>
      </c>
      <c r="AJ107" s="442">
        <f t="shared" si="18"/>
        <v>0</v>
      </c>
      <c r="AK107" s="442">
        <f t="shared" si="19"/>
        <v>0</v>
      </c>
      <c r="AL107" s="442">
        <f t="shared" si="20"/>
        <v>0</v>
      </c>
      <c r="AM107" s="442">
        <f t="shared" si="21"/>
        <v>0</v>
      </c>
      <c r="AN107" s="442">
        <f t="shared" si="22"/>
        <v>0</v>
      </c>
      <c r="AO107" s="441"/>
      <c r="AP107" s="440" t="e">
        <f>'III Plan Rates'!$AA109*'V Consumer Factors'!$N$12*'II Rate Development &amp; Change'!$K$35</f>
        <v>#DIV/0!</v>
      </c>
      <c r="AQ107" s="440" t="e">
        <f>'III Plan Rates'!$AA109*'V Consumer Factors'!$N$13*'II Rate Development &amp; Change'!$K$35</f>
        <v>#DIV/0!</v>
      </c>
      <c r="AR107" s="440" t="e">
        <f>'III Plan Rates'!$AA109*'V Consumer Factors'!$N$14*'II Rate Development &amp; Change'!$K$35</f>
        <v>#DIV/0!</v>
      </c>
      <c r="AS107" s="440" t="e">
        <f>'III Plan Rates'!$AA109*'V Consumer Factors'!$N$15*'II Rate Development &amp; Change'!$K$35</f>
        <v>#DIV/0!</v>
      </c>
      <c r="AT107" s="440" t="e">
        <f>'III Plan Rates'!$AA109*'V Consumer Factors'!$N$16*'II Rate Development &amp; Change'!$K$35</f>
        <v>#DIV/0!</v>
      </c>
      <c r="AU107" s="440" t="e">
        <f>'III Plan Rates'!$AA109*'V Consumer Factors'!$N$17*'II Rate Development &amp; Change'!$K$35</f>
        <v>#DIV/0!</v>
      </c>
      <c r="AV107" s="440" t="e">
        <f>'III Plan Rates'!$AA109*'V Consumer Factors'!$N$18*'II Rate Development &amp; Change'!$K$35</f>
        <v>#DIV/0!</v>
      </c>
      <c r="AW107" s="440" t="e">
        <f>'III Plan Rates'!$AA109*'V Consumer Factors'!$N$19*'II Rate Development &amp; Change'!$K$35</f>
        <v>#DIV/0!</v>
      </c>
      <c r="AX107" s="440" t="e">
        <f>'III Plan Rates'!$AA109*'V Consumer Factors'!$N$20*'II Rate Development &amp; Change'!$K$35</f>
        <v>#DIV/0!</v>
      </c>
      <c r="AY107" s="440">
        <f>IF('III Plan Rates'!$AP109&gt;0,SUMPRODUCT(AP107:AX107,'III Plan Rates'!$AG109:$AO109)/'III Plan Rates'!$AP109,0)</f>
        <v>0</v>
      </c>
      <c r="AZ107" s="445"/>
      <c r="BA107" s="440" t="e">
        <f>'III Plan Rates'!$AA109*'V Consumer Factors'!$N$12*'II Rate Development &amp; Change'!$L$35</f>
        <v>#DIV/0!</v>
      </c>
      <c r="BB107" s="440" t="e">
        <f>'III Plan Rates'!$AA109*'V Consumer Factors'!$N$13*'II Rate Development &amp; Change'!$L$35</f>
        <v>#DIV/0!</v>
      </c>
      <c r="BC107" s="440" t="e">
        <f>'III Plan Rates'!$AA109*'V Consumer Factors'!$N$14*'II Rate Development &amp; Change'!$L$35</f>
        <v>#DIV/0!</v>
      </c>
      <c r="BD107" s="440" t="e">
        <f>'III Plan Rates'!$AA109*'V Consumer Factors'!$N$15*'II Rate Development &amp; Change'!$L$35</f>
        <v>#DIV/0!</v>
      </c>
      <c r="BE107" s="440" t="e">
        <f>'III Plan Rates'!$AA109*'V Consumer Factors'!$N$16*'II Rate Development &amp; Change'!$L$35</f>
        <v>#DIV/0!</v>
      </c>
      <c r="BF107" s="440" t="e">
        <f>'III Plan Rates'!$AA109*'V Consumer Factors'!$N$17*'II Rate Development &amp; Change'!$L$35</f>
        <v>#DIV/0!</v>
      </c>
      <c r="BG107" s="440" t="e">
        <f>'III Plan Rates'!$AA109*'V Consumer Factors'!$N$18*'II Rate Development &amp; Change'!$L$35</f>
        <v>#DIV/0!</v>
      </c>
      <c r="BH107" s="440" t="e">
        <f>'III Plan Rates'!$AA109*'V Consumer Factors'!$N$19*'II Rate Development &amp; Change'!$L$35</f>
        <v>#DIV/0!</v>
      </c>
      <c r="BI107" s="440" t="e">
        <f>'III Plan Rates'!$AA109*'V Consumer Factors'!$N$20*'II Rate Development &amp; Change'!$L$35</f>
        <v>#DIV/0!</v>
      </c>
      <c r="BJ107" s="440">
        <f>IF('III Plan Rates'!$AP109&gt;0,SUMPRODUCT(BA107:BI107,'III Plan Rates'!$AG109:$AO109)/'III Plan Rates'!$AP109,0)</f>
        <v>0</v>
      </c>
      <c r="BK107" s="445"/>
      <c r="BL107" s="440" t="e">
        <f>'III Plan Rates'!$AA109*'V Consumer Factors'!$N$12*'II Rate Development &amp; Change'!$M$35</f>
        <v>#DIV/0!</v>
      </c>
      <c r="BM107" s="440" t="e">
        <f>'III Plan Rates'!$AA109*'V Consumer Factors'!$N$13*'II Rate Development &amp; Change'!$M$35</f>
        <v>#DIV/0!</v>
      </c>
      <c r="BN107" s="440" t="e">
        <f>'III Plan Rates'!$AA109*'V Consumer Factors'!$N$14*'II Rate Development &amp; Change'!$M$35</f>
        <v>#DIV/0!</v>
      </c>
      <c r="BO107" s="440" t="e">
        <f>'III Plan Rates'!$AA109*'V Consumer Factors'!$N$15*'II Rate Development &amp; Change'!$M$35</f>
        <v>#DIV/0!</v>
      </c>
      <c r="BP107" s="440" t="e">
        <f>'III Plan Rates'!$AA109*'V Consumer Factors'!$N$16*'II Rate Development &amp; Change'!$M$35</f>
        <v>#DIV/0!</v>
      </c>
      <c r="BQ107" s="440" t="e">
        <f>'III Plan Rates'!$AA109*'V Consumer Factors'!$N$17*'II Rate Development &amp; Change'!$M$35</f>
        <v>#DIV/0!</v>
      </c>
      <c r="BR107" s="440" t="e">
        <f>'III Plan Rates'!$AA109*'V Consumer Factors'!$N$18*'II Rate Development &amp; Change'!$M$35</f>
        <v>#DIV/0!</v>
      </c>
      <c r="BS107" s="440" t="e">
        <f>'III Plan Rates'!$AA109*'V Consumer Factors'!$N$19*'II Rate Development &amp; Change'!$M$35</f>
        <v>#DIV/0!</v>
      </c>
      <c r="BT107" s="440" t="e">
        <f>'III Plan Rates'!$AA109*'V Consumer Factors'!$N$20*'II Rate Development &amp; Change'!$M$35</f>
        <v>#DIV/0!</v>
      </c>
      <c r="BU107" s="440">
        <f>IF('III Plan Rates'!$AP109&gt;0,SUMPRODUCT(BL107:BT107,'III Plan Rates'!$AG109:$AO109)/'III Plan Rates'!$AP109,0)</f>
        <v>0</v>
      </c>
    </row>
    <row r="108" spans="1:73" x14ac:dyDescent="0.25">
      <c r="A108" s="8" t="s">
        <v>173</v>
      </c>
      <c r="B108" s="437">
        <f>'III Plan Rates'!B110</f>
        <v>0</v>
      </c>
      <c r="C108" s="435">
        <f>'III Plan Rates'!D110</f>
        <v>0</v>
      </c>
      <c r="D108" s="436">
        <f>'III Plan Rates'!E110</f>
        <v>0</v>
      </c>
      <c r="E108" s="437">
        <f>'III Plan Rates'!F110</f>
        <v>0</v>
      </c>
      <c r="F108" s="438">
        <f>'III Plan Rates'!G110</f>
        <v>0</v>
      </c>
      <c r="G108" s="438">
        <f>'III Plan Rates'!J110</f>
        <v>0</v>
      </c>
      <c r="H108" s="258"/>
      <c r="I108" s="269"/>
      <c r="J108" s="269"/>
      <c r="K108" s="269"/>
      <c r="L108" s="269"/>
      <c r="M108" s="269"/>
      <c r="N108" s="269"/>
      <c r="O108" s="269"/>
      <c r="P108" s="269"/>
      <c r="Q108" s="269"/>
      <c r="R108" s="440">
        <f>IF('III Plan Rates'!$AP110&gt;0,SUMPRODUCT(I108:Q108,'III Plan Rates'!$AG110:$AO110)/'III Plan Rates'!$AP110,0)</f>
        <v>0</v>
      </c>
      <c r="S108" s="444"/>
      <c r="T108" s="440" t="e">
        <f>'III Plan Rates'!$AA110*'V Consumer Factors'!$N$12*'II Rate Development &amp; Change'!$J$35</f>
        <v>#DIV/0!</v>
      </c>
      <c r="U108" s="440" t="e">
        <f>'III Plan Rates'!$AA110*'V Consumer Factors'!$N$13*'II Rate Development &amp; Change'!$J$35</f>
        <v>#DIV/0!</v>
      </c>
      <c r="V108" s="440" t="e">
        <f>'III Plan Rates'!$AA110*'V Consumer Factors'!$N$14*'II Rate Development &amp; Change'!$J$35</f>
        <v>#DIV/0!</v>
      </c>
      <c r="W108" s="440" t="e">
        <f>'III Plan Rates'!$AA110*'V Consumer Factors'!$N$15*'II Rate Development &amp; Change'!$J$35</f>
        <v>#DIV/0!</v>
      </c>
      <c r="X108" s="440" t="e">
        <f>'III Plan Rates'!$AA110*'V Consumer Factors'!$N$16*'II Rate Development &amp; Change'!$J$35</f>
        <v>#DIV/0!</v>
      </c>
      <c r="Y108" s="440" t="e">
        <f>'III Plan Rates'!$AA110*'V Consumer Factors'!$N$17*'II Rate Development &amp; Change'!$J$35</f>
        <v>#DIV/0!</v>
      </c>
      <c r="Z108" s="440" t="e">
        <f>'III Plan Rates'!$AA110*'V Consumer Factors'!$N$18*'II Rate Development &amp; Change'!$J$35</f>
        <v>#DIV/0!</v>
      </c>
      <c r="AA108" s="440" t="e">
        <f>'III Plan Rates'!$AA110*'V Consumer Factors'!$N$19*'II Rate Development &amp; Change'!$J$35</f>
        <v>#DIV/0!</v>
      </c>
      <c r="AB108" s="440" t="e">
        <f>'III Plan Rates'!$AA110*'V Consumer Factors'!$N$20*'II Rate Development &amp; Change'!$J$35</f>
        <v>#DIV/0!</v>
      </c>
      <c r="AC108" s="440">
        <f>IF('III Plan Rates'!$AP110&gt;0,SUMPRODUCT(T108:AB108,'III Plan Rates'!$AG110:$AO110)/'III Plan Rates'!$AP110,0)</f>
        <v>0</v>
      </c>
      <c r="AD108" s="441"/>
      <c r="AE108" s="442">
        <f t="shared" si="13"/>
        <v>0</v>
      </c>
      <c r="AF108" s="442">
        <f t="shared" si="14"/>
        <v>0</v>
      </c>
      <c r="AG108" s="442">
        <f t="shared" si="15"/>
        <v>0</v>
      </c>
      <c r="AH108" s="442">
        <f t="shared" si="16"/>
        <v>0</v>
      </c>
      <c r="AI108" s="442">
        <f t="shared" si="17"/>
        <v>0</v>
      </c>
      <c r="AJ108" s="442">
        <f t="shared" si="18"/>
        <v>0</v>
      </c>
      <c r="AK108" s="442">
        <f t="shared" si="19"/>
        <v>0</v>
      </c>
      <c r="AL108" s="442">
        <f t="shared" si="20"/>
        <v>0</v>
      </c>
      <c r="AM108" s="442">
        <f t="shared" si="21"/>
        <v>0</v>
      </c>
      <c r="AN108" s="442">
        <f t="shared" si="22"/>
        <v>0</v>
      </c>
      <c r="AO108" s="441"/>
      <c r="AP108" s="440" t="e">
        <f>'III Plan Rates'!$AA110*'V Consumer Factors'!$N$12*'II Rate Development &amp; Change'!$K$35</f>
        <v>#DIV/0!</v>
      </c>
      <c r="AQ108" s="440" t="e">
        <f>'III Plan Rates'!$AA110*'V Consumer Factors'!$N$13*'II Rate Development &amp; Change'!$K$35</f>
        <v>#DIV/0!</v>
      </c>
      <c r="AR108" s="440" t="e">
        <f>'III Plan Rates'!$AA110*'V Consumer Factors'!$N$14*'II Rate Development &amp; Change'!$K$35</f>
        <v>#DIV/0!</v>
      </c>
      <c r="AS108" s="440" t="e">
        <f>'III Plan Rates'!$AA110*'V Consumer Factors'!$N$15*'II Rate Development &amp; Change'!$K$35</f>
        <v>#DIV/0!</v>
      </c>
      <c r="AT108" s="440" t="e">
        <f>'III Plan Rates'!$AA110*'V Consumer Factors'!$N$16*'II Rate Development &amp; Change'!$K$35</f>
        <v>#DIV/0!</v>
      </c>
      <c r="AU108" s="440" t="e">
        <f>'III Plan Rates'!$AA110*'V Consumer Factors'!$N$17*'II Rate Development &amp; Change'!$K$35</f>
        <v>#DIV/0!</v>
      </c>
      <c r="AV108" s="440" t="e">
        <f>'III Plan Rates'!$AA110*'V Consumer Factors'!$N$18*'II Rate Development &amp; Change'!$K$35</f>
        <v>#DIV/0!</v>
      </c>
      <c r="AW108" s="440" t="e">
        <f>'III Plan Rates'!$AA110*'V Consumer Factors'!$N$19*'II Rate Development &amp; Change'!$K$35</f>
        <v>#DIV/0!</v>
      </c>
      <c r="AX108" s="440" t="e">
        <f>'III Plan Rates'!$AA110*'V Consumer Factors'!$N$20*'II Rate Development &amp; Change'!$K$35</f>
        <v>#DIV/0!</v>
      </c>
      <c r="AY108" s="440">
        <f>IF('III Plan Rates'!$AP110&gt;0,SUMPRODUCT(AP108:AX108,'III Plan Rates'!$AG110:$AO110)/'III Plan Rates'!$AP110,0)</f>
        <v>0</v>
      </c>
      <c r="AZ108" s="445"/>
      <c r="BA108" s="440" t="e">
        <f>'III Plan Rates'!$AA110*'V Consumer Factors'!$N$12*'II Rate Development &amp; Change'!$L$35</f>
        <v>#DIV/0!</v>
      </c>
      <c r="BB108" s="440" t="e">
        <f>'III Plan Rates'!$AA110*'V Consumer Factors'!$N$13*'II Rate Development &amp; Change'!$L$35</f>
        <v>#DIV/0!</v>
      </c>
      <c r="BC108" s="440" t="e">
        <f>'III Plan Rates'!$AA110*'V Consumer Factors'!$N$14*'II Rate Development &amp; Change'!$L$35</f>
        <v>#DIV/0!</v>
      </c>
      <c r="BD108" s="440" t="e">
        <f>'III Plan Rates'!$AA110*'V Consumer Factors'!$N$15*'II Rate Development &amp; Change'!$L$35</f>
        <v>#DIV/0!</v>
      </c>
      <c r="BE108" s="440" t="e">
        <f>'III Plan Rates'!$AA110*'V Consumer Factors'!$N$16*'II Rate Development &amp; Change'!$L$35</f>
        <v>#DIV/0!</v>
      </c>
      <c r="BF108" s="440" t="e">
        <f>'III Plan Rates'!$AA110*'V Consumer Factors'!$N$17*'II Rate Development &amp; Change'!$L$35</f>
        <v>#DIV/0!</v>
      </c>
      <c r="BG108" s="440" t="e">
        <f>'III Plan Rates'!$AA110*'V Consumer Factors'!$N$18*'II Rate Development &amp; Change'!$L$35</f>
        <v>#DIV/0!</v>
      </c>
      <c r="BH108" s="440" t="e">
        <f>'III Plan Rates'!$AA110*'V Consumer Factors'!$N$19*'II Rate Development &amp; Change'!$L$35</f>
        <v>#DIV/0!</v>
      </c>
      <c r="BI108" s="440" t="e">
        <f>'III Plan Rates'!$AA110*'V Consumer Factors'!$N$20*'II Rate Development &amp; Change'!$L$35</f>
        <v>#DIV/0!</v>
      </c>
      <c r="BJ108" s="440">
        <f>IF('III Plan Rates'!$AP110&gt;0,SUMPRODUCT(BA108:BI108,'III Plan Rates'!$AG110:$AO110)/'III Plan Rates'!$AP110,0)</f>
        <v>0</v>
      </c>
      <c r="BK108" s="445"/>
      <c r="BL108" s="440" t="e">
        <f>'III Plan Rates'!$AA110*'V Consumer Factors'!$N$12*'II Rate Development &amp; Change'!$M$35</f>
        <v>#DIV/0!</v>
      </c>
      <c r="BM108" s="440" t="e">
        <f>'III Plan Rates'!$AA110*'V Consumer Factors'!$N$13*'II Rate Development &amp; Change'!$M$35</f>
        <v>#DIV/0!</v>
      </c>
      <c r="BN108" s="440" t="e">
        <f>'III Plan Rates'!$AA110*'V Consumer Factors'!$N$14*'II Rate Development &amp; Change'!$M$35</f>
        <v>#DIV/0!</v>
      </c>
      <c r="BO108" s="440" t="e">
        <f>'III Plan Rates'!$AA110*'V Consumer Factors'!$N$15*'II Rate Development &amp; Change'!$M$35</f>
        <v>#DIV/0!</v>
      </c>
      <c r="BP108" s="440" t="e">
        <f>'III Plan Rates'!$AA110*'V Consumer Factors'!$N$16*'II Rate Development &amp; Change'!$M$35</f>
        <v>#DIV/0!</v>
      </c>
      <c r="BQ108" s="440" t="e">
        <f>'III Plan Rates'!$AA110*'V Consumer Factors'!$N$17*'II Rate Development &amp; Change'!$M$35</f>
        <v>#DIV/0!</v>
      </c>
      <c r="BR108" s="440" t="e">
        <f>'III Plan Rates'!$AA110*'V Consumer Factors'!$N$18*'II Rate Development &amp; Change'!$M$35</f>
        <v>#DIV/0!</v>
      </c>
      <c r="BS108" s="440" t="e">
        <f>'III Plan Rates'!$AA110*'V Consumer Factors'!$N$19*'II Rate Development &amp; Change'!$M$35</f>
        <v>#DIV/0!</v>
      </c>
      <c r="BT108" s="440" t="e">
        <f>'III Plan Rates'!$AA110*'V Consumer Factors'!$N$20*'II Rate Development &amp; Change'!$M$35</f>
        <v>#DIV/0!</v>
      </c>
      <c r="BU108" s="440">
        <f>IF('III Plan Rates'!$AP110&gt;0,SUMPRODUCT(BL108:BT108,'III Plan Rates'!$AG110:$AO110)/'III Plan Rates'!$AP110,0)</f>
        <v>0</v>
      </c>
    </row>
    <row r="109" spans="1:73" x14ac:dyDescent="0.25">
      <c r="A109" s="8" t="s">
        <v>174</v>
      </c>
      <c r="B109" s="437">
        <f>'III Plan Rates'!B111</f>
        <v>0</v>
      </c>
      <c r="C109" s="435">
        <f>'III Plan Rates'!D111</f>
        <v>0</v>
      </c>
      <c r="D109" s="436">
        <f>'III Plan Rates'!E111</f>
        <v>0</v>
      </c>
      <c r="E109" s="437">
        <f>'III Plan Rates'!F111</f>
        <v>0</v>
      </c>
      <c r="F109" s="438">
        <f>'III Plan Rates'!G111</f>
        <v>0</v>
      </c>
      <c r="G109" s="438">
        <f>'III Plan Rates'!J111</f>
        <v>0</v>
      </c>
      <c r="H109" s="258"/>
      <c r="I109" s="269"/>
      <c r="J109" s="269"/>
      <c r="K109" s="269"/>
      <c r="L109" s="269"/>
      <c r="M109" s="269"/>
      <c r="N109" s="269"/>
      <c r="O109" s="269"/>
      <c r="P109" s="269"/>
      <c r="Q109" s="269"/>
      <c r="R109" s="440">
        <f>IF('III Plan Rates'!$AP111&gt;0,SUMPRODUCT(I109:Q109,'III Plan Rates'!$AG111:$AO111)/'III Plan Rates'!$AP111,0)</f>
        <v>0</v>
      </c>
      <c r="S109" s="444"/>
      <c r="T109" s="440" t="e">
        <f>'III Plan Rates'!$AA111*'V Consumer Factors'!$N$12*'II Rate Development &amp; Change'!$J$35</f>
        <v>#DIV/0!</v>
      </c>
      <c r="U109" s="440" t="e">
        <f>'III Plan Rates'!$AA111*'V Consumer Factors'!$N$13*'II Rate Development &amp; Change'!$J$35</f>
        <v>#DIV/0!</v>
      </c>
      <c r="V109" s="440" t="e">
        <f>'III Plan Rates'!$AA111*'V Consumer Factors'!$N$14*'II Rate Development &amp; Change'!$J$35</f>
        <v>#DIV/0!</v>
      </c>
      <c r="W109" s="440" t="e">
        <f>'III Plan Rates'!$AA111*'V Consumer Factors'!$N$15*'II Rate Development &amp; Change'!$J$35</f>
        <v>#DIV/0!</v>
      </c>
      <c r="X109" s="440" t="e">
        <f>'III Plan Rates'!$AA111*'V Consumer Factors'!$N$16*'II Rate Development &amp; Change'!$J$35</f>
        <v>#DIV/0!</v>
      </c>
      <c r="Y109" s="440" t="e">
        <f>'III Plan Rates'!$AA111*'V Consumer Factors'!$N$17*'II Rate Development &amp; Change'!$J$35</f>
        <v>#DIV/0!</v>
      </c>
      <c r="Z109" s="440" t="e">
        <f>'III Plan Rates'!$AA111*'V Consumer Factors'!$N$18*'II Rate Development &amp; Change'!$J$35</f>
        <v>#DIV/0!</v>
      </c>
      <c r="AA109" s="440" t="e">
        <f>'III Plan Rates'!$AA111*'V Consumer Factors'!$N$19*'II Rate Development &amp; Change'!$J$35</f>
        <v>#DIV/0!</v>
      </c>
      <c r="AB109" s="440" t="e">
        <f>'III Plan Rates'!$AA111*'V Consumer Factors'!$N$20*'II Rate Development &amp; Change'!$J$35</f>
        <v>#DIV/0!</v>
      </c>
      <c r="AC109" s="440">
        <f>IF('III Plan Rates'!$AP111&gt;0,SUMPRODUCT(T109:AB109,'III Plan Rates'!$AG111:$AO111)/'III Plan Rates'!$AP111,0)</f>
        <v>0</v>
      </c>
      <c r="AD109" s="441"/>
      <c r="AE109" s="442">
        <f t="shared" si="13"/>
        <v>0</v>
      </c>
      <c r="AF109" s="442">
        <f t="shared" si="14"/>
        <v>0</v>
      </c>
      <c r="AG109" s="442">
        <f t="shared" si="15"/>
        <v>0</v>
      </c>
      <c r="AH109" s="442">
        <f t="shared" si="16"/>
        <v>0</v>
      </c>
      <c r="AI109" s="442">
        <f t="shared" si="17"/>
        <v>0</v>
      </c>
      <c r="AJ109" s="442">
        <f t="shared" si="18"/>
        <v>0</v>
      </c>
      <c r="AK109" s="442">
        <f t="shared" si="19"/>
        <v>0</v>
      </c>
      <c r="AL109" s="442">
        <f t="shared" si="20"/>
        <v>0</v>
      </c>
      <c r="AM109" s="442">
        <f t="shared" si="21"/>
        <v>0</v>
      </c>
      <c r="AN109" s="442">
        <f t="shared" si="22"/>
        <v>0</v>
      </c>
      <c r="AO109" s="441"/>
      <c r="AP109" s="440" t="e">
        <f>'III Plan Rates'!$AA111*'V Consumer Factors'!$N$12*'II Rate Development &amp; Change'!$K$35</f>
        <v>#DIV/0!</v>
      </c>
      <c r="AQ109" s="440" t="e">
        <f>'III Plan Rates'!$AA111*'V Consumer Factors'!$N$13*'II Rate Development &amp; Change'!$K$35</f>
        <v>#DIV/0!</v>
      </c>
      <c r="AR109" s="440" t="e">
        <f>'III Plan Rates'!$AA111*'V Consumer Factors'!$N$14*'II Rate Development &amp; Change'!$K$35</f>
        <v>#DIV/0!</v>
      </c>
      <c r="AS109" s="440" t="e">
        <f>'III Plan Rates'!$AA111*'V Consumer Factors'!$N$15*'II Rate Development &amp; Change'!$K$35</f>
        <v>#DIV/0!</v>
      </c>
      <c r="AT109" s="440" t="e">
        <f>'III Plan Rates'!$AA111*'V Consumer Factors'!$N$16*'II Rate Development &amp; Change'!$K$35</f>
        <v>#DIV/0!</v>
      </c>
      <c r="AU109" s="440" t="e">
        <f>'III Plan Rates'!$AA111*'V Consumer Factors'!$N$17*'II Rate Development &amp; Change'!$K$35</f>
        <v>#DIV/0!</v>
      </c>
      <c r="AV109" s="440" t="e">
        <f>'III Plan Rates'!$AA111*'V Consumer Factors'!$N$18*'II Rate Development &amp; Change'!$K$35</f>
        <v>#DIV/0!</v>
      </c>
      <c r="AW109" s="440" t="e">
        <f>'III Plan Rates'!$AA111*'V Consumer Factors'!$N$19*'II Rate Development &amp; Change'!$K$35</f>
        <v>#DIV/0!</v>
      </c>
      <c r="AX109" s="440" t="e">
        <f>'III Plan Rates'!$AA111*'V Consumer Factors'!$N$20*'II Rate Development &amp; Change'!$K$35</f>
        <v>#DIV/0!</v>
      </c>
      <c r="AY109" s="440">
        <f>IF('III Plan Rates'!$AP111&gt;0,SUMPRODUCT(AP109:AX109,'III Plan Rates'!$AG111:$AO111)/'III Plan Rates'!$AP111,0)</f>
        <v>0</v>
      </c>
      <c r="AZ109" s="445"/>
      <c r="BA109" s="440" t="e">
        <f>'III Plan Rates'!$AA111*'V Consumer Factors'!$N$12*'II Rate Development &amp; Change'!$L$35</f>
        <v>#DIV/0!</v>
      </c>
      <c r="BB109" s="440" t="e">
        <f>'III Plan Rates'!$AA111*'V Consumer Factors'!$N$13*'II Rate Development &amp; Change'!$L$35</f>
        <v>#DIV/0!</v>
      </c>
      <c r="BC109" s="440" t="e">
        <f>'III Plan Rates'!$AA111*'V Consumer Factors'!$N$14*'II Rate Development &amp; Change'!$L$35</f>
        <v>#DIV/0!</v>
      </c>
      <c r="BD109" s="440" t="e">
        <f>'III Plan Rates'!$AA111*'V Consumer Factors'!$N$15*'II Rate Development &amp; Change'!$L$35</f>
        <v>#DIV/0!</v>
      </c>
      <c r="BE109" s="440" t="e">
        <f>'III Plan Rates'!$AA111*'V Consumer Factors'!$N$16*'II Rate Development &amp; Change'!$L$35</f>
        <v>#DIV/0!</v>
      </c>
      <c r="BF109" s="440" t="e">
        <f>'III Plan Rates'!$AA111*'V Consumer Factors'!$N$17*'II Rate Development &amp; Change'!$L$35</f>
        <v>#DIV/0!</v>
      </c>
      <c r="BG109" s="440" t="e">
        <f>'III Plan Rates'!$AA111*'V Consumer Factors'!$N$18*'II Rate Development &amp; Change'!$L$35</f>
        <v>#DIV/0!</v>
      </c>
      <c r="BH109" s="440" t="e">
        <f>'III Plan Rates'!$AA111*'V Consumer Factors'!$N$19*'II Rate Development &amp; Change'!$L$35</f>
        <v>#DIV/0!</v>
      </c>
      <c r="BI109" s="440" t="e">
        <f>'III Plan Rates'!$AA111*'V Consumer Factors'!$N$20*'II Rate Development &amp; Change'!$L$35</f>
        <v>#DIV/0!</v>
      </c>
      <c r="BJ109" s="440">
        <f>IF('III Plan Rates'!$AP111&gt;0,SUMPRODUCT(BA109:BI109,'III Plan Rates'!$AG111:$AO111)/'III Plan Rates'!$AP111,0)</f>
        <v>0</v>
      </c>
      <c r="BK109" s="445"/>
      <c r="BL109" s="440" t="e">
        <f>'III Plan Rates'!$AA111*'V Consumer Factors'!$N$12*'II Rate Development &amp; Change'!$M$35</f>
        <v>#DIV/0!</v>
      </c>
      <c r="BM109" s="440" t="e">
        <f>'III Plan Rates'!$AA111*'V Consumer Factors'!$N$13*'II Rate Development &amp; Change'!$M$35</f>
        <v>#DIV/0!</v>
      </c>
      <c r="BN109" s="440" t="e">
        <f>'III Plan Rates'!$AA111*'V Consumer Factors'!$N$14*'II Rate Development &amp; Change'!$M$35</f>
        <v>#DIV/0!</v>
      </c>
      <c r="BO109" s="440" t="e">
        <f>'III Plan Rates'!$AA111*'V Consumer Factors'!$N$15*'II Rate Development &amp; Change'!$M$35</f>
        <v>#DIV/0!</v>
      </c>
      <c r="BP109" s="440" t="e">
        <f>'III Plan Rates'!$AA111*'V Consumer Factors'!$N$16*'II Rate Development &amp; Change'!$M$35</f>
        <v>#DIV/0!</v>
      </c>
      <c r="BQ109" s="440" t="e">
        <f>'III Plan Rates'!$AA111*'V Consumer Factors'!$N$17*'II Rate Development &amp; Change'!$M$35</f>
        <v>#DIV/0!</v>
      </c>
      <c r="BR109" s="440" t="e">
        <f>'III Plan Rates'!$AA111*'V Consumer Factors'!$N$18*'II Rate Development &amp; Change'!$M$35</f>
        <v>#DIV/0!</v>
      </c>
      <c r="BS109" s="440" t="e">
        <f>'III Plan Rates'!$AA111*'V Consumer Factors'!$N$19*'II Rate Development &amp; Change'!$M$35</f>
        <v>#DIV/0!</v>
      </c>
      <c r="BT109" s="440" t="e">
        <f>'III Plan Rates'!$AA111*'V Consumer Factors'!$N$20*'II Rate Development &amp; Change'!$M$35</f>
        <v>#DIV/0!</v>
      </c>
      <c r="BU109" s="440">
        <f>IF('III Plan Rates'!$AP111&gt;0,SUMPRODUCT(BL109:BT109,'III Plan Rates'!$AG111:$AO111)/'III Plan Rates'!$AP111,0)</f>
        <v>0</v>
      </c>
    </row>
    <row r="110" spans="1:73" x14ac:dyDescent="0.25">
      <c r="A110" s="8" t="s">
        <v>175</v>
      </c>
      <c r="B110" s="437">
        <f>'III Plan Rates'!B112</f>
        <v>0</v>
      </c>
      <c r="C110" s="435">
        <f>'III Plan Rates'!D112</f>
        <v>0</v>
      </c>
      <c r="D110" s="436">
        <f>'III Plan Rates'!E112</f>
        <v>0</v>
      </c>
      <c r="E110" s="437">
        <f>'III Plan Rates'!F112</f>
        <v>0</v>
      </c>
      <c r="F110" s="438">
        <f>'III Plan Rates'!G112</f>
        <v>0</v>
      </c>
      <c r="G110" s="438">
        <f>'III Plan Rates'!J112</f>
        <v>0</v>
      </c>
      <c r="H110" s="258"/>
      <c r="I110" s="269"/>
      <c r="J110" s="269"/>
      <c r="K110" s="269"/>
      <c r="L110" s="269"/>
      <c r="M110" s="269"/>
      <c r="N110" s="269"/>
      <c r="O110" s="269"/>
      <c r="P110" s="269"/>
      <c r="Q110" s="269"/>
      <c r="R110" s="440">
        <f>IF('III Plan Rates'!$AP112&gt;0,SUMPRODUCT(I110:Q110,'III Plan Rates'!$AG112:$AO112)/'III Plan Rates'!$AP112,0)</f>
        <v>0</v>
      </c>
      <c r="S110" s="444"/>
      <c r="T110" s="440" t="e">
        <f>'III Plan Rates'!$AA112*'V Consumer Factors'!$N$12*'II Rate Development &amp; Change'!$J$35</f>
        <v>#DIV/0!</v>
      </c>
      <c r="U110" s="440" t="e">
        <f>'III Plan Rates'!$AA112*'V Consumer Factors'!$N$13*'II Rate Development &amp; Change'!$J$35</f>
        <v>#DIV/0!</v>
      </c>
      <c r="V110" s="440" t="e">
        <f>'III Plan Rates'!$AA112*'V Consumer Factors'!$N$14*'II Rate Development &amp; Change'!$J$35</f>
        <v>#DIV/0!</v>
      </c>
      <c r="W110" s="440" t="e">
        <f>'III Plan Rates'!$AA112*'V Consumer Factors'!$N$15*'II Rate Development &amp; Change'!$J$35</f>
        <v>#DIV/0!</v>
      </c>
      <c r="X110" s="440" t="e">
        <f>'III Plan Rates'!$AA112*'V Consumer Factors'!$N$16*'II Rate Development &amp; Change'!$J$35</f>
        <v>#DIV/0!</v>
      </c>
      <c r="Y110" s="440" t="e">
        <f>'III Plan Rates'!$AA112*'V Consumer Factors'!$N$17*'II Rate Development &amp; Change'!$J$35</f>
        <v>#DIV/0!</v>
      </c>
      <c r="Z110" s="440" t="e">
        <f>'III Plan Rates'!$AA112*'V Consumer Factors'!$N$18*'II Rate Development &amp; Change'!$J$35</f>
        <v>#DIV/0!</v>
      </c>
      <c r="AA110" s="440" t="e">
        <f>'III Plan Rates'!$AA112*'V Consumer Factors'!$N$19*'II Rate Development &amp; Change'!$J$35</f>
        <v>#DIV/0!</v>
      </c>
      <c r="AB110" s="440" t="e">
        <f>'III Plan Rates'!$AA112*'V Consumer Factors'!$N$20*'II Rate Development &amp; Change'!$J$35</f>
        <v>#DIV/0!</v>
      </c>
      <c r="AC110" s="440">
        <f>IF('III Plan Rates'!$AP112&gt;0,SUMPRODUCT(T110:AB110,'III Plan Rates'!$AG112:$AO112)/'III Plan Rates'!$AP112,0)</f>
        <v>0</v>
      </c>
      <c r="AD110" s="441"/>
      <c r="AE110" s="442">
        <f t="shared" si="13"/>
        <v>0</v>
      </c>
      <c r="AF110" s="442">
        <f t="shared" si="14"/>
        <v>0</v>
      </c>
      <c r="AG110" s="442">
        <f t="shared" si="15"/>
        <v>0</v>
      </c>
      <c r="AH110" s="442">
        <f t="shared" si="16"/>
        <v>0</v>
      </c>
      <c r="AI110" s="442">
        <f t="shared" si="17"/>
        <v>0</v>
      </c>
      <c r="AJ110" s="442">
        <f t="shared" si="18"/>
        <v>0</v>
      </c>
      <c r="AK110" s="442">
        <f t="shared" si="19"/>
        <v>0</v>
      </c>
      <c r="AL110" s="442">
        <f t="shared" si="20"/>
        <v>0</v>
      </c>
      <c r="AM110" s="442">
        <f t="shared" si="21"/>
        <v>0</v>
      </c>
      <c r="AN110" s="442">
        <f t="shared" si="22"/>
        <v>0</v>
      </c>
      <c r="AO110" s="441"/>
      <c r="AP110" s="440" t="e">
        <f>'III Plan Rates'!$AA112*'V Consumer Factors'!$N$12*'II Rate Development &amp; Change'!$K$35</f>
        <v>#DIV/0!</v>
      </c>
      <c r="AQ110" s="440" t="e">
        <f>'III Plan Rates'!$AA112*'V Consumer Factors'!$N$13*'II Rate Development &amp; Change'!$K$35</f>
        <v>#DIV/0!</v>
      </c>
      <c r="AR110" s="440" t="e">
        <f>'III Plan Rates'!$AA112*'V Consumer Factors'!$N$14*'II Rate Development &amp; Change'!$K$35</f>
        <v>#DIV/0!</v>
      </c>
      <c r="AS110" s="440" t="e">
        <f>'III Plan Rates'!$AA112*'V Consumer Factors'!$N$15*'II Rate Development &amp; Change'!$K$35</f>
        <v>#DIV/0!</v>
      </c>
      <c r="AT110" s="440" t="e">
        <f>'III Plan Rates'!$AA112*'V Consumer Factors'!$N$16*'II Rate Development &amp; Change'!$K$35</f>
        <v>#DIV/0!</v>
      </c>
      <c r="AU110" s="440" t="e">
        <f>'III Plan Rates'!$AA112*'V Consumer Factors'!$N$17*'II Rate Development &amp; Change'!$K$35</f>
        <v>#DIV/0!</v>
      </c>
      <c r="AV110" s="440" t="e">
        <f>'III Plan Rates'!$AA112*'V Consumer Factors'!$N$18*'II Rate Development &amp; Change'!$K$35</f>
        <v>#DIV/0!</v>
      </c>
      <c r="AW110" s="440" t="e">
        <f>'III Plan Rates'!$AA112*'V Consumer Factors'!$N$19*'II Rate Development &amp; Change'!$K$35</f>
        <v>#DIV/0!</v>
      </c>
      <c r="AX110" s="440" t="e">
        <f>'III Plan Rates'!$AA112*'V Consumer Factors'!$N$20*'II Rate Development &amp; Change'!$K$35</f>
        <v>#DIV/0!</v>
      </c>
      <c r="AY110" s="440">
        <f>IF('III Plan Rates'!$AP112&gt;0,SUMPRODUCT(AP110:AX110,'III Plan Rates'!$AG112:$AO112)/'III Plan Rates'!$AP112,0)</f>
        <v>0</v>
      </c>
      <c r="AZ110" s="445"/>
      <c r="BA110" s="440" t="e">
        <f>'III Plan Rates'!$AA112*'V Consumer Factors'!$N$12*'II Rate Development &amp; Change'!$L$35</f>
        <v>#DIV/0!</v>
      </c>
      <c r="BB110" s="440" t="e">
        <f>'III Plan Rates'!$AA112*'V Consumer Factors'!$N$13*'II Rate Development &amp; Change'!$L$35</f>
        <v>#DIV/0!</v>
      </c>
      <c r="BC110" s="440" t="e">
        <f>'III Plan Rates'!$AA112*'V Consumer Factors'!$N$14*'II Rate Development &amp; Change'!$L$35</f>
        <v>#DIV/0!</v>
      </c>
      <c r="BD110" s="440" t="e">
        <f>'III Plan Rates'!$AA112*'V Consumer Factors'!$N$15*'II Rate Development &amp; Change'!$L$35</f>
        <v>#DIV/0!</v>
      </c>
      <c r="BE110" s="440" t="e">
        <f>'III Plan Rates'!$AA112*'V Consumer Factors'!$N$16*'II Rate Development &amp; Change'!$L$35</f>
        <v>#DIV/0!</v>
      </c>
      <c r="BF110" s="440" t="e">
        <f>'III Plan Rates'!$AA112*'V Consumer Factors'!$N$17*'II Rate Development &amp; Change'!$L$35</f>
        <v>#DIV/0!</v>
      </c>
      <c r="BG110" s="440" t="e">
        <f>'III Plan Rates'!$AA112*'V Consumer Factors'!$N$18*'II Rate Development &amp; Change'!$L$35</f>
        <v>#DIV/0!</v>
      </c>
      <c r="BH110" s="440" t="e">
        <f>'III Plan Rates'!$AA112*'V Consumer Factors'!$N$19*'II Rate Development &amp; Change'!$L$35</f>
        <v>#DIV/0!</v>
      </c>
      <c r="BI110" s="440" t="e">
        <f>'III Plan Rates'!$AA112*'V Consumer Factors'!$N$20*'II Rate Development &amp; Change'!$L$35</f>
        <v>#DIV/0!</v>
      </c>
      <c r="BJ110" s="440">
        <f>IF('III Plan Rates'!$AP112&gt;0,SUMPRODUCT(BA110:BI110,'III Plan Rates'!$AG112:$AO112)/'III Plan Rates'!$AP112,0)</f>
        <v>0</v>
      </c>
      <c r="BK110" s="445"/>
      <c r="BL110" s="440" t="e">
        <f>'III Plan Rates'!$AA112*'V Consumer Factors'!$N$12*'II Rate Development &amp; Change'!$M$35</f>
        <v>#DIV/0!</v>
      </c>
      <c r="BM110" s="440" t="e">
        <f>'III Plan Rates'!$AA112*'V Consumer Factors'!$N$13*'II Rate Development &amp; Change'!$M$35</f>
        <v>#DIV/0!</v>
      </c>
      <c r="BN110" s="440" t="e">
        <f>'III Plan Rates'!$AA112*'V Consumer Factors'!$N$14*'II Rate Development &amp; Change'!$M$35</f>
        <v>#DIV/0!</v>
      </c>
      <c r="BO110" s="440" t="e">
        <f>'III Plan Rates'!$AA112*'V Consumer Factors'!$N$15*'II Rate Development &amp; Change'!$M$35</f>
        <v>#DIV/0!</v>
      </c>
      <c r="BP110" s="440" t="e">
        <f>'III Plan Rates'!$AA112*'V Consumer Factors'!$N$16*'II Rate Development &amp; Change'!$M$35</f>
        <v>#DIV/0!</v>
      </c>
      <c r="BQ110" s="440" t="e">
        <f>'III Plan Rates'!$AA112*'V Consumer Factors'!$N$17*'II Rate Development &amp; Change'!$M$35</f>
        <v>#DIV/0!</v>
      </c>
      <c r="BR110" s="440" t="e">
        <f>'III Plan Rates'!$AA112*'V Consumer Factors'!$N$18*'II Rate Development &amp; Change'!$M$35</f>
        <v>#DIV/0!</v>
      </c>
      <c r="BS110" s="440" t="e">
        <f>'III Plan Rates'!$AA112*'V Consumer Factors'!$N$19*'II Rate Development &amp; Change'!$M$35</f>
        <v>#DIV/0!</v>
      </c>
      <c r="BT110" s="440" t="e">
        <f>'III Plan Rates'!$AA112*'V Consumer Factors'!$N$20*'II Rate Development &amp; Change'!$M$35</f>
        <v>#DIV/0!</v>
      </c>
      <c r="BU110" s="440">
        <f>IF('III Plan Rates'!$AP112&gt;0,SUMPRODUCT(BL110:BT110,'III Plan Rates'!$AG112:$AO112)/'III Plan Rates'!$AP112,0)</f>
        <v>0</v>
      </c>
    </row>
    <row r="111" spans="1:73" x14ac:dyDescent="0.25">
      <c r="A111" s="8" t="s">
        <v>176</v>
      </c>
      <c r="B111" s="437">
        <f>'III Plan Rates'!B113</f>
        <v>0</v>
      </c>
      <c r="C111" s="435">
        <f>'III Plan Rates'!D113</f>
        <v>0</v>
      </c>
      <c r="D111" s="436">
        <f>'III Plan Rates'!E113</f>
        <v>0</v>
      </c>
      <c r="E111" s="437">
        <f>'III Plan Rates'!F113</f>
        <v>0</v>
      </c>
      <c r="F111" s="438">
        <f>'III Plan Rates'!G113</f>
        <v>0</v>
      </c>
      <c r="G111" s="438">
        <f>'III Plan Rates'!J113</f>
        <v>0</v>
      </c>
      <c r="H111" s="258"/>
      <c r="I111" s="269"/>
      <c r="J111" s="269"/>
      <c r="K111" s="269"/>
      <c r="L111" s="269"/>
      <c r="M111" s="269"/>
      <c r="N111" s="269"/>
      <c r="O111" s="269"/>
      <c r="P111" s="269"/>
      <c r="Q111" s="269"/>
      <c r="R111" s="440">
        <f>IF('III Plan Rates'!$AP113&gt;0,SUMPRODUCT(I111:Q111,'III Plan Rates'!$AG113:$AO113)/'III Plan Rates'!$AP113,0)</f>
        <v>0</v>
      </c>
      <c r="S111" s="444"/>
      <c r="T111" s="440" t="e">
        <f>'III Plan Rates'!$AA113*'V Consumer Factors'!$N$12*'II Rate Development &amp; Change'!$J$35</f>
        <v>#DIV/0!</v>
      </c>
      <c r="U111" s="440" t="e">
        <f>'III Plan Rates'!$AA113*'V Consumer Factors'!$N$13*'II Rate Development &amp; Change'!$J$35</f>
        <v>#DIV/0!</v>
      </c>
      <c r="V111" s="440" t="e">
        <f>'III Plan Rates'!$AA113*'V Consumer Factors'!$N$14*'II Rate Development &amp; Change'!$J$35</f>
        <v>#DIV/0!</v>
      </c>
      <c r="W111" s="440" t="e">
        <f>'III Plan Rates'!$AA113*'V Consumer Factors'!$N$15*'II Rate Development &amp; Change'!$J$35</f>
        <v>#DIV/0!</v>
      </c>
      <c r="X111" s="440" t="e">
        <f>'III Plan Rates'!$AA113*'V Consumer Factors'!$N$16*'II Rate Development &amp; Change'!$J$35</f>
        <v>#DIV/0!</v>
      </c>
      <c r="Y111" s="440" t="e">
        <f>'III Plan Rates'!$AA113*'V Consumer Factors'!$N$17*'II Rate Development &amp; Change'!$J$35</f>
        <v>#DIV/0!</v>
      </c>
      <c r="Z111" s="440" t="e">
        <f>'III Plan Rates'!$AA113*'V Consumer Factors'!$N$18*'II Rate Development &amp; Change'!$J$35</f>
        <v>#DIV/0!</v>
      </c>
      <c r="AA111" s="440" t="e">
        <f>'III Plan Rates'!$AA113*'V Consumer Factors'!$N$19*'II Rate Development &amp; Change'!$J$35</f>
        <v>#DIV/0!</v>
      </c>
      <c r="AB111" s="440" t="e">
        <f>'III Plan Rates'!$AA113*'V Consumer Factors'!$N$20*'II Rate Development &amp; Change'!$J$35</f>
        <v>#DIV/0!</v>
      </c>
      <c r="AC111" s="440">
        <f>IF('III Plan Rates'!$AP113&gt;0,SUMPRODUCT(T111:AB111,'III Plan Rates'!$AG113:$AO113)/'III Plan Rates'!$AP113,0)</f>
        <v>0</v>
      </c>
      <c r="AD111" s="441"/>
      <c r="AE111" s="442">
        <f t="shared" si="13"/>
        <v>0</v>
      </c>
      <c r="AF111" s="442">
        <f t="shared" si="14"/>
        <v>0</v>
      </c>
      <c r="AG111" s="442">
        <f t="shared" si="15"/>
        <v>0</v>
      </c>
      <c r="AH111" s="442">
        <f t="shared" si="16"/>
        <v>0</v>
      </c>
      <c r="AI111" s="442">
        <f t="shared" si="17"/>
        <v>0</v>
      </c>
      <c r="AJ111" s="442">
        <f t="shared" si="18"/>
        <v>0</v>
      </c>
      <c r="AK111" s="442">
        <f t="shared" si="19"/>
        <v>0</v>
      </c>
      <c r="AL111" s="442">
        <f t="shared" si="20"/>
        <v>0</v>
      </c>
      <c r="AM111" s="442">
        <f t="shared" si="21"/>
        <v>0</v>
      </c>
      <c r="AN111" s="442">
        <f t="shared" si="22"/>
        <v>0</v>
      </c>
      <c r="AO111" s="441"/>
      <c r="AP111" s="440" t="e">
        <f>'III Plan Rates'!$AA113*'V Consumer Factors'!$N$12*'II Rate Development &amp; Change'!$K$35</f>
        <v>#DIV/0!</v>
      </c>
      <c r="AQ111" s="440" t="e">
        <f>'III Plan Rates'!$AA113*'V Consumer Factors'!$N$13*'II Rate Development &amp; Change'!$K$35</f>
        <v>#DIV/0!</v>
      </c>
      <c r="AR111" s="440" t="e">
        <f>'III Plan Rates'!$AA113*'V Consumer Factors'!$N$14*'II Rate Development &amp; Change'!$K$35</f>
        <v>#DIV/0!</v>
      </c>
      <c r="AS111" s="440" t="e">
        <f>'III Plan Rates'!$AA113*'V Consumer Factors'!$N$15*'II Rate Development &amp; Change'!$K$35</f>
        <v>#DIV/0!</v>
      </c>
      <c r="AT111" s="440" t="e">
        <f>'III Plan Rates'!$AA113*'V Consumer Factors'!$N$16*'II Rate Development &amp; Change'!$K$35</f>
        <v>#DIV/0!</v>
      </c>
      <c r="AU111" s="440" t="e">
        <f>'III Plan Rates'!$AA113*'V Consumer Factors'!$N$17*'II Rate Development &amp; Change'!$K$35</f>
        <v>#DIV/0!</v>
      </c>
      <c r="AV111" s="440" t="e">
        <f>'III Plan Rates'!$AA113*'V Consumer Factors'!$N$18*'II Rate Development &amp; Change'!$K$35</f>
        <v>#DIV/0!</v>
      </c>
      <c r="AW111" s="440" t="e">
        <f>'III Plan Rates'!$AA113*'V Consumer Factors'!$N$19*'II Rate Development &amp; Change'!$K$35</f>
        <v>#DIV/0!</v>
      </c>
      <c r="AX111" s="440" t="e">
        <f>'III Plan Rates'!$AA113*'V Consumer Factors'!$N$20*'II Rate Development &amp; Change'!$K$35</f>
        <v>#DIV/0!</v>
      </c>
      <c r="AY111" s="440">
        <f>IF('III Plan Rates'!$AP113&gt;0,SUMPRODUCT(AP111:AX111,'III Plan Rates'!$AG113:$AO113)/'III Plan Rates'!$AP113,0)</f>
        <v>0</v>
      </c>
      <c r="AZ111" s="445"/>
      <c r="BA111" s="440" t="e">
        <f>'III Plan Rates'!$AA113*'V Consumer Factors'!$N$12*'II Rate Development &amp; Change'!$L$35</f>
        <v>#DIV/0!</v>
      </c>
      <c r="BB111" s="440" t="e">
        <f>'III Plan Rates'!$AA113*'V Consumer Factors'!$N$13*'II Rate Development &amp; Change'!$L$35</f>
        <v>#DIV/0!</v>
      </c>
      <c r="BC111" s="440" t="e">
        <f>'III Plan Rates'!$AA113*'V Consumer Factors'!$N$14*'II Rate Development &amp; Change'!$L$35</f>
        <v>#DIV/0!</v>
      </c>
      <c r="BD111" s="440" t="e">
        <f>'III Plan Rates'!$AA113*'V Consumer Factors'!$N$15*'II Rate Development &amp; Change'!$L$35</f>
        <v>#DIV/0!</v>
      </c>
      <c r="BE111" s="440" t="e">
        <f>'III Plan Rates'!$AA113*'V Consumer Factors'!$N$16*'II Rate Development &amp; Change'!$L$35</f>
        <v>#DIV/0!</v>
      </c>
      <c r="BF111" s="440" t="e">
        <f>'III Plan Rates'!$AA113*'V Consumer Factors'!$N$17*'II Rate Development &amp; Change'!$L$35</f>
        <v>#DIV/0!</v>
      </c>
      <c r="BG111" s="440" t="e">
        <f>'III Plan Rates'!$AA113*'V Consumer Factors'!$N$18*'II Rate Development &amp; Change'!$L$35</f>
        <v>#DIV/0!</v>
      </c>
      <c r="BH111" s="440" t="e">
        <f>'III Plan Rates'!$AA113*'V Consumer Factors'!$N$19*'II Rate Development &amp; Change'!$L$35</f>
        <v>#DIV/0!</v>
      </c>
      <c r="BI111" s="440" t="e">
        <f>'III Plan Rates'!$AA113*'V Consumer Factors'!$N$20*'II Rate Development &amp; Change'!$L$35</f>
        <v>#DIV/0!</v>
      </c>
      <c r="BJ111" s="440">
        <f>IF('III Plan Rates'!$AP113&gt;0,SUMPRODUCT(BA111:BI111,'III Plan Rates'!$AG113:$AO113)/'III Plan Rates'!$AP113,0)</f>
        <v>0</v>
      </c>
      <c r="BK111" s="445"/>
      <c r="BL111" s="440" t="e">
        <f>'III Plan Rates'!$AA113*'V Consumer Factors'!$N$12*'II Rate Development &amp; Change'!$M$35</f>
        <v>#DIV/0!</v>
      </c>
      <c r="BM111" s="440" t="e">
        <f>'III Plan Rates'!$AA113*'V Consumer Factors'!$N$13*'II Rate Development &amp; Change'!$M$35</f>
        <v>#DIV/0!</v>
      </c>
      <c r="BN111" s="440" t="e">
        <f>'III Plan Rates'!$AA113*'V Consumer Factors'!$N$14*'II Rate Development &amp; Change'!$M$35</f>
        <v>#DIV/0!</v>
      </c>
      <c r="BO111" s="440" t="e">
        <f>'III Plan Rates'!$AA113*'V Consumer Factors'!$N$15*'II Rate Development &amp; Change'!$M$35</f>
        <v>#DIV/0!</v>
      </c>
      <c r="BP111" s="440" t="e">
        <f>'III Plan Rates'!$AA113*'V Consumer Factors'!$N$16*'II Rate Development &amp; Change'!$M$35</f>
        <v>#DIV/0!</v>
      </c>
      <c r="BQ111" s="440" t="e">
        <f>'III Plan Rates'!$AA113*'V Consumer Factors'!$N$17*'II Rate Development &amp; Change'!$M$35</f>
        <v>#DIV/0!</v>
      </c>
      <c r="BR111" s="440" t="e">
        <f>'III Plan Rates'!$AA113*'V Consumer Factors'!$N$18*'II Rate Development &amp; Change'!$M$35</f>
        <v>#DIV/0!</v>
      </c>
      <c r="BS111" s="440" t="e">
        <f>'III Plan Rates'!$AA113*'V Consumer Factors'!$N$19*'II Rate Development &amp; Change'!$M$35</f>
        <v>#DIV/0!</v>
      </c>
      <c r="BT111" s="440" t="e">
        <f>'III Plan Rates'!$AA113*'V Consumer Factors'!$N$20*'II Rate Development &amp; Change'!$M$35</f>
        <v>#DIV/0!</v>
      </c>
      <c r="BU111" s="440">
        <f>IF('III Plan Rates'!$AP113&gt;0,SUMPRODUCT(BL111:BT111,'III Plan Rates'!$AG113:$AO113)/'III Plan Rates'!$AP113,0)</f>
        <v>0</v>
      </c>
    </row>
    <row r="112" spans="1:73" x14ac:dyDescent="0.25">
      <c r="A112" s="8" t="s">
        <v>177</v>
      </c>
      <c r="B112" s="437">
        <f>'III Plan Rates'!B114</f>
        <v>0</v>
      </c>
      <c r="C112" s="435">
        <f>'III Plan Rates'!D114</f>
        <v>0</v>
      </c>
      <c r="D112" s="436">
        <f>'III Plan Rates'!E114</f>
        <v>0</v>
      </c>
      <c r="E112" s="437">
        <f>'III Plan Rates'!F114</f>
        <v>0</v>
      </c>
      <c r="F112" s="438">
        <f>'III Plan Rates'!G114</f>
        <v>0</v>
      </c>
      <c r="G112" s="438">
        <f>'III Plan Rates'!J114</f>
        <v>0</v>
      </c>
      <c r="H112" s="258"/>
      <c r="I112" s="269"/>
      <c r="J112" s="269"/>
      <c r="K112" s="269"/>
      <c r="L112" s="269"/>
      <c r="M112" s="269"/>
      <c r="N112" s="269"/>
      <c r="O112" s="269"/>
      <c r="P112" s="269"/>
      <c r="Q112" s="269"/>
      <c r="R112" s="440">
        <f>IF('III Plan Rates'!$AP114&gt;0,SUMPRODUCT(I112:Q112,'III Plan Rates'!$AG114:$AO114)/'III Plan Rates'!$AP114,0)</f>
        <v>0</v>
      </c>
      <c r="S112" s="444"/>
      <c r="T112" s="440" t="e">
        <f>'III Plan Rates'!$AA114*'V Consumer Factors'!$N$12*'II Rate Development &amp; Change'!$J$35</f>
        <v>#DIV/0!</v>
      </c>
      <c r="U112" s="440" t="e">
        <f>'III Plan Rates'!$AA114*'V Consumer Factors'!$N$13*'II Rate Development &amp; Change'!$J$35</f>
        <v>#DIV/0!</v>
      </c>
      <c r="V112" s="440" t="e">
        <f>'III Plan Rates'!$AA114*'V Consumer Factors'!$N$14*'II Rate Development &amp; Change'!$J$35</f>
        <v>#DIV/0!</v>
      </c>
      <c r="W112" s="440" t="e">
        <f>'III Plan Rates'!$AA114*'V Consumer Factors'!$N$15*'II Rate Development &amp; Change'!$J$35</f>
        <v>#DIV/0!</v>
      </c>
      <c r="X112" s="440" t="e">
        <f>'III Plan Rates'!$AA114*'V Consumer Factors'!$N$16*'II Rate Development &amp; Change'!$J$35</f>
        <v>#DIV/0!</v>
      </c>
      <c r="Y112" s="440" t="e">
        <f>'III Plan Rates'!$AA114*'V Consumer Factors'!$N$17*'II Rate Development &amp; Change'!$J$35</f>
        <v>#DIV/0!</v>
      </c>
      <c r="Z112" s="440" t="e">
        <f>'III Plan Rates'!$AA114*'V Consumer Factors'!$N$18*'II Rate Development &amp; Change'!$J$35</f>
        <v>#DIV/0!</v>
      </c>
      <c r="AA112" s="440" t="e">
        <f>'III Plan Rates'!$AA114*'V Consumer Factors'!$N$19*'II Rate Development &amp; Change'!$J$35</f>
        <v>#DIV/0!</v>
      </c>
      <c r="AB112" s="440" t="e">
        <f>'III Plan Rates'!$AA114*'V Consumer Factors'!$N$20*'II Rate Development &amp; Change'!$J$35</f>
        <v>#DIV/0!</v>
      </c>
      <c r="AC112" s="440">
        <f>IF('III Plan Rates'!$AP114&gt;0,SUMPRODUCT(T112:AB112,'III Plan Rates'!$AG114:$AO114)/'III Plan Rates'!$AP114,0)</f>
        <v>0</v>
      </c>
      <c r="AD112" s="441"/>
      <c r="AE112" s="442">
        <f t="shared" si="13"/>
        <v>0</v>
      </c>
      <c r="AF112" s="442">
        <f t="shared" si="14"/>
        <v>0</v>
      </c>
      <c r="AG112" s="442">
        <f t="shared" si="15"/>
        <v>0</v>
      </c>
      <c r="AH112" s="442">
        <f t="shared" si="16"/>
        <v>0</v>
      </c>
      <c r="AI112" s="442">
        <f t="shared" si="17"/>
        <v>0</v>
      </c>
      <c r="AJ112" s="442">
        <f t="shared" si="18"/>
        <v>0</v>
      </c>
      <c r="AK112" s="442">
        <f t="shared" si="19"/>
        <v>0</v>
      </c>
      <c r="AL112" s="442">
        <f t="shared" si="20"/>
        <v>0</v>
      </c>
      <c r="AM112" s="442">
        <f t="shared" si="21"/>
        <v>0</v>
      </c>
      <c r="AN112" s="442">
        <f t="shared" si="22"/>
        <v>0</v>
      </c>
      <c r="AO112" s="441"/>
      <c r="AP112" s="440" t="e">
        <f>'III Plan Rates'!$AA114*'V Consumer Factors'!$N$12*'II Rate Development &amp; Change'!$K$35</f>
        <v>#DIV/0!</v>
      </c>
      <c r="AQ112" s="440" t="e">
        <f>'III Plan Rates'!$AA114*'V Consumer Factors'!$N$13*'II Rate Development &amp; Change'!$K$35</f>
        <v>#DIV/0!</v>
      </c>
      <c r="AR112" s="440" t="e">
        <f>'III Plan Rates'!$AA114*'V Consumer Factors'!$N$14*'II Rate Development &amp; Change'!$K$35</f>
        <v>#DIV/0!</v>
      </c>
      <c r="AS112" s="440" t="e">
        <f>'III Plan Rates'!$AA114*'V Consumer Factors'!$N$15*'II Rate Development &amp; Change'!$K$35</f>
        <v>#DIV/0!</v>
      </c>
      <c r="AT112" s="440" t="e">
        <f>'III Plan Rates'!$AA114*'V Consumer Factors'!$N$16*'II Rate Development &amp; Change'!$K$35</f>
        <v>#DIV/0!</v>
      </c>
      <c r="AU112" s="440" t="e">
        <f>'III Plan Rates'!$AA114*'V Consumer Factors'!$N$17*'II Rate Development &amp; Change'!$K$35</f>
        <v>#DIV/0!</v>
      </c>
      <c r="AV112" s="440" t="e">
        <f>'III Plan Rates'!$AA114*'V Consumer Factors'!$N$18*'II Rate Development &amp; Change'!$K$35</f>
        <v>#DIV/0!</v>
      </c>
      <c r="AW112" s="440" t="e">
        <f>'III Plan Rates'!$AA114*'V Consumer Factors'!$N$19*'II Rate Development &amp; Change'!$K$35</f>
        <v>#DIV/0!</v>
      </c>
      <c r="AX112" s="440" t="e">
        <f>'III Plan Rates'!$AA114*'V Consumer Factors'!$N$20*'II Rate Development &amp; Change'!$K$35</f>
        <v>#DIV/0!</v>
      </c>
      <c r="AY112" s="440">
        <f>IF('III Plan Rates'!$AP114&gt;0,SUMPRODUCT(AP112:AX112,'III Plan Rates'!$AG114:$AO114)/'III Plan Rates'!$AP114,0)</f>
        <v>0</v>
      </c>
      <c r="AZ112" s="445"/>
      <c r="BA112" s="440" t="e">
        <f>'III Plan Rates'!$AA114*'V Consumer Factors'!$N$12*'II Rate Development &amp; Change'!$L$35</f>
        <v>#DIV/0!</v>
      </c>
      <c r="BB112" s="440" t="e">
        <f>'III Plan Rates'!$AA114*'V Consumer Factors'!$N$13*'II Rate Development &amp; Change'!$L$35</f>
        <v>#DIV/0!</v>
      </c>
      <c r="BC112" s="440" t="e">
        <f>'III Plan Rates'!$AA114*'V Consumer Factors'!$N$14*'II Rate Development &amp; Change'!$L$35</f>
        <v>#DIV/0!</v>
      </c>
      <c r="BD112" s="440" t="e">
        <f>'III Plan Rates'!$AA114*'V Consumer Factors'!$N$15*'II Rate Development &amp; Change'!$L$35</f>
        <v>#DIV/0!</v>
      </c>
      <c r="BE112" s="440" t="e">
        <f>'III Plan Rates'!$AA114*'V Consumer Factors'!$N$16*'II Rate Development &amp; Change'!$L$35</f>
        <v>#DIV/0!</v>
      </c>
      <c r="BF112" s="440" t="e">
        <f>'III Plan Rates'!$AA114*'V Consumer Factors'!$N$17*'II Rate Development &amp; Change'!$L$35</f>
        <v>#DIV/0!</v>
      </c>
      <c r="BG112" s="440" t="e">
        <f>'III Plan Rates'!$AA114*'V Consumer Factors'!$N$18*'II Rate Development &amp; Change'!$L$35</f>
        <v>#DIV/0!</v>
      </c>
      <c r="BH112" s="440" t="e">
        <f>'III Plan Rates'!$AA114*'V Consumer Factors'!$N$19*'II Rate Development &amp; Change'!$L$35</f>
        <v>#DIV/0!</v>
      </c>
      <c r="BI112" s="440" t="e">
        <f>'III Plan Rates'!$AA114*'V Consumer Factors'!$N$20*'II Rate Development &amp; Change'!$L$35</f>
        <v>#DIV/0!</v>
      </c>
      <c r="BJ112" s="440">
        <f>IF('III Plan Rates'!$AP114&gt;0,SUMPRODUCT(BA112:BI112,'III Plan Rates'!$AG114:$AO114)/'III Plan Rates'!$AP114,0)</f>
        <v>0</v>
      </c>
      <c r="BK112" s="445"/>
      <c r="BL112" s="440" t="e">
        <f>'III Plan Rates'!$AA114*'V Consumer Factors'!$N$12*'II Rate Development &amp; Change'!$M$35</f>
        <v>#DIV/0!</v>
      </c>
      <c r="BM112" s="440" t="e">
        <f>'III Plan Rates'!$AA114*'V Consumer Factors'!$N$13*'II Rate Development &amp; Change'!$M$35</f>
        <v>#DIV/0!</v>
      </c>
      <c r="BN112" s="440" t="e">
        <f>'III Plan Rates'!$AA114*'V Consumer Factors'!$N$14*'II Rate Development &amp; Change'!$M$35</f>
        <v>#DIV/0!</v>
      </c>
      <c r="BO112" s="440" t="e">
        <f>'III Plan Rates'!$AA114*'V Consumer Factors'!$N$15*'II Rate Development &amp; Change'!$M$35</f>
        <v>#DIV/0!</v>
      </c>
      <c r="BP112" s="440" t="e">
        <f>'III Plan Rates'!$AA114*'V Consumer Factors'!$N$16*'II Rate Development &amp; Change'!$M$35</f>
        <v>#DIV/0!</v>
      </c>
      <c r="BQ112" s="440" t="e">
        <f>'III Plan Rates'!$AA114*'V Consumer Factors'!$N$17*'II Rate Development &amp; Change'!$M$35</f>
        <v>#DIV/0!</v>
      </c>
      <c r="BR112" s="440" t="e">
        <f>'III Plan Rates'!$AA114*'V Consumer Factors'!$N$18*'II Rate Development &amp; Change'!$M$35</f>
        <v>#DIV/0!</v>
      </c>
      <c r="BS112" s="440" t="e">
        <f>'III Plan Rates'!$AA114*'V Consumer Factors'!$N$19*'II Rate Development &amp; Change'!$M$35</f>
        <v>#DIV/0!</v>
      </c>
      <c r="BT112" s="440" t="e">
        <f>'III Plan Rates'!$AA114*'V Consumer Factors'!$N$20*'II Rate Development &amp; Change'!$M$35</f>
        <v>#DIV/0!</v>
      </c>
      <c r="BU112" s="440">
        <f>IF('III Plan Rates'!$AP114&gt;0,SUMPRODUCT(BL112:BT112,'III Plan Rates'!$AG114:$AO114)/'III Plan Rates'!$AP114,0)</f>
        <v>0</v>
      </c>
    </row>
    <row r="113" spans="1:73" x14ac:dyDescent="0.25">
      <c r="A113" s="8" t="s">
        <v>178</v>
      </c>
      <c r="B113" s="437">
        <f>'III Plan Rates'!B115</f>
        <v>0</v>
      </c>
      <c r="C113" s="435">
        <f>'III Plan Rates'!D115</f>
        <v>0</v>
      </c>
      <c r="D113" s="436">
        <f>'III Plan Rates'!E115</f>
        <v>0</v>
      </c>
      <c r="E113" s="437">
        <f>'III Plan Rates'!F115</f>
        <v>0</v>
      </c>
      <c r="F113" s="438">
        <f>'III Plan Rates'!G115</f>
        <v>0</v>
      </c>
      <c r="G113" s="438">
        <f>'III Plan Rates'!J115</f>
        <v>0</v>
      </c>
      <c r="H113" s="258"/>
      <c r="I113" s="269"/>
      <c r="J113" s="269"/>
      <c r="K113" s="269"/>
      <c r="L113" s="269"/>
      <c r="M113" s="269"/>
      <c r="N113" s="269"/>
      <c r="O113" s="269"/>
      <c r="P113" s="269"/>
      <c r="Q113" s="269"/>
      <c r="R113" s="440">
        <f>IF('III Plan Rates'!$AP115&gt;0,SUMPRODUCT(I113:Q113,'III Plan Rates'!$AG115:$AO115)/'III Plan Rates'!$AP115,0)</f>
        <v>0</v>
      </c>
      <c r="S113" s="444"/>
      <c r="T113" s="440" t="e">
        <f>'III Plan Rates'!$AA115*'V Consumer Factors'!$N$12*'II Rate Development &amp; Change'!$J$35</f>
        <v>#DIV/0!</v>
      </c>
      <c r="U113" s="440" t="e">
        <f>'III Plan Rates'!$AA115*'V Consumer Factors'!$N$13*'II Rate Development &amp; Change'!$J$35</f>
        <v>#DIV/0!</v>
      </c>
      <c r="V113" s="440" t="e">
        <f>'III Plan Rates'!$AA115*'V Consumer Factors'!$N$14*'II Rate Development &amp; Change'!$J$35</f>
        <v>#DIV/0!</v>
      </c>
      <c r="W113" s="440" t="e">
        <f>'III Plan Rates'!$AA115*'V Consumer Factors'!$N$15*'II Rate Development &amp; Change'!$J$35</f>
        <v>#DIV/0!</v>
      </c>
      <c r="X113" s="440" t="e">
        <f>'III Plan Rates'!$AA115*'V Consumer Factors'!$N$16*'II Rate Development &amp; Change'!$J$35</f>
        <v>#DIV/0!</v>
      </c>
      <c r="Y113" s="440" t="e">
        <f>'III Plan Rates'!$AA115*'V Consumer Factors'!$N$17*'II Rate Development &amp; Change'!$J$35</f>
        <v>#DIV/0!</v>
      </c>
      <c r="Z113" s="440" t="e">
        <f>'III Plan Rates'!$AA115*'V Consumer Factors'!$N$18*'II Rate Development &amp; Change'!$J$35</f>
        <v>#DIV/0!</v>
      </c>
      <c r="AA113" s="440" t="e">
        <f>'III Plan Rates'!$AA115*'V Consumer Factors'!$N$19*'II Rate Development &amp; Change'!$J$35</f>
        <v>#DIV/0!</v>
      </c>
      <c r="AB113" s="440" t="e">
        <f>'III Plan Rates'!$AA115*'V Consumer Factors'!$N$20*'II Rate Development &amp; Change'!$J$35</f>
        <v>#DIV/0!</v>
      </c>
      <c r="AC113" s="440">
        <f>IF('III Plan Rates'!$AP115&gt;0,SUMPRODUCT(T113:AB113,'III Plan Rates'!$AG115:$AO115)/'III Plan Rates'!$AP115,0)</f>
        <v>0</v>
      </c>
      <c r="AD113" s="441"/>
      <c r="AE113" s="442">
        <f t="shared" si="13"/>
        <v>0</v>
      </c>
      <c r="AF113" s="442">
        <f t="shared" si="14"/>
        <v>0</v>
      </c>
      <c r="AG113" s="442">
        <f t="shared" si="15"/>
        <v>0</v>
      </c>
      <c r="AH113" s="442">
        <f t="shared" si="16"/>
        <v>0</v>
      </c>
      <c r="AI113" s="442">
        <f t="shared" si="17"/>
        <v>0</v>
      </c>
      <c r="AJ113" s="442">
        <f t="shared" si="18"/>
        <v>0</v>
      </c>
      <c r="AK113" s="442">
        <f t="shared" si="19"/>
        <v>0</v>
      </c>
      <c r="AL113" s="442">
        <f t="shared" si="20"/>
        <v>0</v>
      </c>
      <c r="AM113" s="442">
        <f t="shared" si="21"/>
        <v>0</v>
      </c>
      <c r="AN113" s="442">
        <f t="shared" si="22"/>
        <v>0</v>
      </c>
      <c r="AO113" s="441"/>
      <c r="AP113" s="440" t="e">
        <f>'III Plan Rates'!$AA115*'V Consumer Factors'!$N$12*'II Rate Development &amp; Change'!$K$35</f>
        <v>#DIV/0!</v>
      </c>
      <c r="AQ113" s="440" t="e">
        <f>'III Plan Rates'!$AA115*'V Consumer Factors'!$N$13*'II Rate Development &amp; Change'!$K$35</f>
        <v>#DIV/0!</v>
      </c>
      <c r="AR113" s="440" t="e">
        <f>'III Plan Rates'!$AA115*'V Consumer Factors'!$N$14*'II Rate Development &amp; Change'!$K$35</f>
        <v>#DIV/0!</v>
      </c>
      <c r="AS113" s="440" t="e">
        <f>'III Plan Rates'!$AA115*'V Consumer Factors'!$N$15*'II Rate Development &amp; Change'!$K$35</f>
        <v>#DIV/0!</v>
      </c>
      <c r="AT113" s="440" t="e">
        <f>'III Plan Rates'!$AA115*'V Consumer Factors'!$N$16*'II Rate Development &amp; Change'!$K$35</f>
        <v>#DIV/0!</v>
      </c>
      <c r="AU113" s="440" t="e">
        <f>'III Plan Rates'!$AA115*'V Consumer Factors'!$N$17*'II Rate Development &amp; Change'!$K$35</f>
        <v>#DIV/0!</v>
      </c>
      <c r="AV113" s="440" t="e">
        <f>'III Plan Rates'!$AA115*'V Consumer Factors'!$N$18*'II Rate Development &amp; Change'!$K$35</f>
        <v>#DIV/0!</v>
      </c>
      <c r="AW113" s="440" t="e">
        <f>'III Plan Rates'!$AA115*'V Consumer Factors'!$N$19*'II Rate Development &amp; Change'!$K$35</f>
        <v>#DIV/0!</v>
      </c>
      <c r="AX113" s="440" t="e">
        <f>'III Plan Rates'!$AA115*'V Consumer Factors'!$N$20*'II Rate Development &amp; Change'!$K$35</f>
        <v>#DIV/0!</v>
      </c>
      <c r="AY113" s="440">
        <f>IF('III Plan Rates'!$AP115&gt;0,SUMPRODUCT(AP113:AX113,'III Plan Rates'!$AG115:$AO115)/'III Plan Rates'!$AP115,0)</f>
        <v>0</v>
      </c>
      <c r="AZ113" s="445"/>
      <c r="BA113" s="440" t="e">
        <f>'III Plan Rates'!$AA115*'V Consumer Factors'!$N$12*'II Rate Development &amp; Change'!$L$35</f>
        <v>#DIV/0!</v>
      </c>
      <c r="BB113" s="440" t="e">
        <f>'III Plan Rates'!$AA115*'V Consumer Factors'!$N$13*'II Rate Development &amp; Change'!$L$35</f>
        <v>#DIV/0!</v>
      </c>
      <c r="BC113" s="440" t="e">
        <f>'III Plan Rates'!$AA115*'V Consumer Factors'!$N$14*'II Rate Development &amp; Change'!$L$35</f>
        <v>#DIV/0!</v>
      </c>
      <c r="BD113" s="440" t="e">
        <f>'III Plan Rates'!$AA115*'V Consumer Factors'!$N$15*'II Rate Development &amp; Change'!$L$35</f>
        <v>#DIV/0!</v>
      </c>
      <c r="BE113" s="440" t="e">
        <f>'III Plan Rates'!$AA115*'V Consumer Factors'!$N$16*'II Rate Development &amp; Change'!$L$35</f>
        <v>#DIV/0!</v>
      </c>
      <c r="BF113" s="440" t="e">
        <f>'III Plan Rates'!$AA115*'V Consumer Factors'!$N$17*'II Rate Development &amp; Change'!$L$35</f>
        <v>#DIV/0!</v>
      </c>
      <c r="BG113" s="440" t="e">
        <f>'III Plan Rates'!$AA115*'V Consumer Factors'!$N$18*'II Rate Development &amp; Change'!$L$35</f>
        <v>#DIV/0!</v>
      </c>
      <c r="BH113" s="440" t="e">
        <f>'III Plan Rates'!$AA115*'V Consumer Factors'!$N$19*'II Rate Development &amp; Change'!$L$35</f>
        <v>#DIV/0!</v>
      </c>
      <c r="BI113" s="440" t="e">
        <f>'III Plan Rates'!$AA115*'V Consumer Factors'!$N$20*'II Rate Development &amp; Change'!$L$35</f>
        <v>#DIV/0!</v>
      </c>
      <c r="BJ113" s="440">
        <f>IF('III Plan Rates'!$AP115&gt;0,SUMPRODUCT(BA113:BI113,'III Plan Rates'!$AG115:$AO115)/'III Plan Rates'!$AP115,0)</f>
        <v>0</v>
      </c>
      <c r="BK113" s="445"/>
      <c r="BL113" s="440" t="e">
        <f>'III Plan Rates'!$AA115*'V Consumer Factors'!$N$12*'II Rate Development &amp; Change'!$M$35</f>
        <v>#DIV/0!</v>
      </c>
      <c r="BM113" s="440" t="e">
        <f>'III Plan Rates'!$AA115*'V Consumer Factors'!$N$13*'II Rate Development &amp; Change'!$M$35</f>
        <v>#DIV/0!</v>
      </c>
      <c r="BN113" s="440" t="e">
        <f>'III Plan Rates'!$AA115*'V Consumer Factors'!$N$14*'II Rate Development &amp; Change'!$M$35</f>
        <v>#DIV/0!</v>
      </c>
      <c r="BO113" s="440" t="e">
        <f>'III Plan Rates'!$AA115*'V Consumer Factors'!$N$15*'II Rate Development &amp; Change'!$M$35</f>
        <v>#DIV/0!</v>
      </c>
      <c r="BP113" s="440" t="e">
        <f>'III Plan Rates'!$AA115*'V Consumer Factors'!$N$16*'II Rate Development &amp; Change'!$M$35</f>
        <v>#DIV/0!</v>
      </c>
      <c r="BQ113" s="440" t="e">
        <f>'III Plan Rates'!$AA115*'V Consumer Factors'!$N$17*'II Rate Development &amp; Change'!$M$35</f>
        <v>#DIV/0!</v>
      </c>
      <c r="BR113" s="440" t="e">
        <f>'III Plan Rates'!$AA115*'V Consumer Factors'!$N$18*'II Rate Development &amp; Change'!$M$35</f>
        <v>#DIV/0!</v>
      </c>
      <c r="BS113" s="440" t="e">
        <f>'III Plan Rates'!$AA115*'V Consumer Factors'!$N$19*'II Rate Development &amp; Change'!$M$35</f>
        <v>#DIV/0!</v>
      </c>
      <c r="BT113" s="440" t="e">
        <f>'III Plan Rates'!$AA115*'V Consumer Factors'!$N$20*'II Rate Development &amp; Change'!$M$35</f>
        <v>#DIV/0!</v>
      </c>
      <c r="BU113" s="440">
        <f>IF('III Plan Rates'!$AP115&gt;0,SUMPRODUCT(BL113:BT113,'III Plan Rates'!$AG115:$AO115)/'III Plan Rates'!$AP115,0)</f>
        <v>0</v>
      </c>
    </row>
    <row r="114" spans="1:73" x14ac:dyDescent="0.25">
      <c r="A114" s="8" t="s">
        <v>179</v>
      </c>
      <c r="B114" s="437">
        <f>'III Plan Rates'!B116</f>
        <v>0</v>
      </c>
      <c r="C114" s="435">
        <f>'III Plan Rates'!D116</f>
        <v>0</v>
      </c>
      <c r="D114" s="436">
        <f>'III Plan Rates'!E116</f>
        <v>0</v>
      </c>
      <c r="E114" s="437">
        <f>'III Plan Rates'!F116</f>
        <v>0</v>
      </c>
      <c r="F114" s="438">
        <f>'III Plan Rates'!G116</f>
        <v>0</v>
      </c>
      <c r="G114" s="438">
        <f>'III Plan Rates'!J116</f>
        <v>0</v>
      </c>
      <c r="H114" s="258"/>
      <c r="I114" s="269"/>
      <c r="J114" s="269"/>
      <c r="K114" s="269"/>
      <c r="L114" s="269"/>
      <c r="M114" s="269"/>
      <c r="N114" s="269"/>
      <c r="O114" s="269"/>
      <c r="P114" s="269"/>
      <c r="Q114" s="269"/>
      <c r="R114" s="440">
        <f>IF('III Plan Rates'!$AP116&gt;0,SUMPRODUCT(I114:Q114,'III Plan Rates'!$AG116:$AO116)/'III Plan Rates'!$AP116,0)</f>
        <v>0</v>
      </c>
      <c r="S114" s="444"/>
      <c r="T114" s="440" t="e">
        <f>'III Plan Rates'!$AA116*'V Consumer Factors'!$N$12*'II Rate Development &amp; Change'!$J$35</f>
        <v>#DIV/0!</v>
      </c>
      <c r="U114" s="440" t="e">
        <f>'III Plan Rates'!$AA116*'V Consumer Factors'!$N$13*'II Rate Development &amp; Change'!$J$35</f>
        <v>#DIV/0!</v>
      </c>
      <c r="V114" s="440" t="e">
        <f>'III Plan Rates'!$AA116*'V Consumer Factors'!$N$14*'II Rate Development &amp; Change'!$J$35</f>
        <v>#DIV/0!</v>
      </c>
      <c r="W114" s="440" t="e">
        <f>'III Plan Rates'!$AA116*'V Consumer Factors'!$N$15*'II Rate Development &amp; Change'!$J$35</f>
        <v>#DIV/0!</v>
      </c>
      <c r="X114" s="440" t="e">
        <f>'III Plan Rates'!$AA116*'V Consumer Factors'!$N$16*'II Rate Development &amp; Change'!$J$35</f>
        <v>#DIV/0!</v>
      </c>
      <c r="Y114" s="440" t="e">
        <f>'III Plan Rates'!$AA116*'V Consumer Factors'!$N$17*'II Rate Development &amp; Change'!$J$35</f>
        <v>#DIV/0!</v>
      </c>
      <c r="Z114" s="440" t="e">
        <f>'III Plan Rates'!$AA116*'V Consumer Factors'!$N$18*'II Rate Development &amp; Change'!$J$35</f>
        <v>#DIV/0!</v>
      </c>
      <c r="AA114" s="440" t="e">
        <f>'III Plan Rates'!$AA116*'V Consumer Factors'!$N$19*'II Rate Development &amp; Change'!$J$35</f>
        <v>#DIV/0!</v>
      </c>
      <c r="AB114" s="440" t="e">
        <f>'III Plan Rates'!$AA116*'V Consumer Factors'!$N$20*'II Rate Development &amp; Change'!$J$35</f>
        <v>#DIV/0!</v>
      </c>
      <c r="AC114" s="440">
        <f>IF('III Plan Rates'!$AP116&gt;0,SUMPRODUCT(T114:AB114,'III Plan Rates'!$AG116:$AO116)/'III Plan Rates'!$AP116,0)</f>
        <v>0</v>
      </c>
      <c r="AD114" s="441"/>
      <c r="AE114" s="442">
        <f t="shared" si="13"/>
        <v>0</v>
      </c>
      <c r="AF114" s="442">
        <f t="shared" si="14"/>
        <v>0</v>
      </c>
      <c r="AG114" s="442">
        <f t="shared" si="15"/>
        <v>0</v>
      </c>
      <c r="AH114" s="442">
        <f t="shared" si="16"/>
        <v>0</v>
      </c>
      <c r="AI114" s="442">
        <f t="shared" si="17"/>
        <v>0</v>
      </c>
      <c r="AJ114" s="442">
        <f t="shared" si="18"/>
        <v>0</v>
      </c>
      <c r="AK114" s="442">
        <f t="shared" si="19"/>
        <v>0</v>
      </c>
      <c r="AL114" s="442">
        <f t="shared" si="20"/>
        <v>0</v>
      </c>
      <c r="AM114" s="442">
        <f t="shared" si="21"/>
        <v>0</v>
      </c>
      <c r="AN114" s="442">
        <f t="shared" si="22"/>
        <v>0</v>
      </c>
      <c r="AO114" s="441"/>
      <c r="AP114" s="440" t="e">
        <f>'III Plan Rates'!$AA116*'V Consumer Factors'!$N$12*'II Rate Development &amp; Change'!$K$35</f>
        <v>#DIV/0!</v>
      </c>
      <c r="AQ114" s="440" t="e">
        <f>'III Plan Rates'!$AA116*'V Consumer Factors'!$N$13*'II Rate Development &amp; Change'!$K$35</f>
        <v>#DIV/0!</v>
      </c>
      <c r="AR114" s="440" t="e">
        <f>'III Plan Rates'!$AA116*'V Consumer Factors'!$N$14*'II Rate Development &amp; Change'!$K$35</f>
        <v>#DIV/0!</v>
      </c>
      <c r="AS114" s="440" t="e">
        <f>'III Plan Rates'!$AA116*'V Consumer Factors'!$N$15*'II Rate Development &amp; Change'!$K$35</f>
        <v>#DIV/0!</v>
      </c>
      <c r="AT114" s="440" t="e">
        <f>'III Plan Rates'!$AA116*'V Consumer Factors'!$N$16*'II Rate Development &amp; Change'!$K$35</f>
        <v>#DIV/0!</v>
      </c>
      <c r="AU114" s="440" t="e">
        <f>'III Plan Rates'!$AA116*'V Consumer Factors'!$N$17*'II Rate Development &amp; Change'!$K$35</f>
        <v>#DIV/0!</v>
      </c>
      <c r="AV114" s="440" t="e">
        <f>'III Plan Rates'!$AA116*'V Consumer Factors'!$N$18*'II Rate Development &amp; Change'!$K$35</f>
        <v>#DIV/0!</v>
      </c>
      <c r="AW114" s="440" t="e">
        <f>'III Plan Rates'!$AA116*'V Consumer Factors'!$N$19*'II Rate Development &amp; Change'!$K$35</f>
        <v>#DIV/0!</v>
      </c>
      <c r="AX114" s="440" t="e">
        <f>'III Plan Rates'!$AA116*'V Consumer Factors'!$N$20*'II Rate Development &amp; Change'!$K$35</f>
        <v>#DIV/0!</v>
      </c>
      <c r="AY114" s="440">
        <f>IF('III Plan Rates'!$AP116&gt;0,SUMPRODUCT(AP114:AX114,'III Plan Rates'!$AG116:$AO116)/'III Plan Rates'!$AP116,0)</f>
        <v>0</v>
      </c>
      <c r="AZ114" s="445"/>
      <c r="BA114" s="440" t="e">
        <f>'III Plan Rates'!$AA116*'V Consumer Factors'!$N$12*'II Rate Development &amp; Change'!$L$35</f>
        <v>#DIV/0!</v>
      </c>
      <c r="BB114" s="440" t="e">
        <f>'III Plan Rates'!$AA116*'V Consumer Factors'!$N$13*'II Rate Development &amp; Change'!$L$35</f>
        <v>#DIV/0!</v>
      </c>
      <c r="BC114" s="440" t="e">
        <f>'III Plan Rates'!$AA116*'V Consumer Factors'!$N$14*'II Rate Development &amp; Change'!$L$35</f>
        <v>#DIV/0!</v>
      </c>
      <c r="BD114" s="440" t="e">
        <f>'III Plan Rates'!$AA116*'V Consumer Factors'!$N$15*'II Rate Development &amp; Change'!$L$35</f>
        <v>#DIV/0!</v>
      </c>
      <c r="BE114" s="440" t="e">
        <f>'III Plan Rates'!$AA116*'V Consumer Factors'!$N$16*'II Rate Development &amp; Change'!$L$35</f>
        <v>#DIV/0!</v>
      </c>
      <c r="BF114" s="440" t="e">
        <f>'III Plan Rates'!$AA116*'V Consumer Factors'!$N$17*'II Rate Development &amp; Change'!$L$35</f>
        <v>#DIV/0!</v>
      </c>
      <c r="BG114" s="440" t="e">
        <f>'III Plan Rates'!$AA116*'V Consumer Factors'!$N$18*'II Rate Development &amp; Change'!$L$35</f>
        <v>#DIV/0!</v>
      </c>
      <c r="BH114" s="440" t="e">
        <f>'III Plan Rates'!$AA116*'V Consumer Factors'!$N$19*'II Rate Development &amp; Change'!$L$35</f>
        <v>#DIV/0!</v>
      </c>
      <c r="BI114" s="440" t="e">
        <f>'III Plan Rates'!$AA116*'V Consumer Factors'!$N$20*'II Rate Development &amp; Change'!$L$35</f>
        <v>#DIV/0!</v>
      </c>
      <c r="BJ114" s="440">
        <f>IF('III Plan Rates'!$AP116&gt;0,SUMPRODUCT(BA114:BI114,'III Plan Rates'!$AG116:$AO116)/'III Plan Rates'!$AP116,0)</f>
        <v>0</v>
      </c>
      <c r="BK114" s="445"/>
      <c r="BL114" s="440" t="e">
        <f>'III Plan Rates'!$AA116*'V Consumer Factors'!$N$12*'II Rate Development &amp; Change'!$M$35</f>
        <v>#DIV/0!</v>
      </c>
      <c r="BM114" s="440" t="e">
        <f>'III Plan Rates'!$AA116*'V Consumer Factors'!$N$13*'II Rate Development &amp; Change'!$M$35</f>
        <v>#DIV/0!</v>
      </c>
      <c r="BN114" s="440" t="e">
        <f>'III Plan Rates'!$AA116*'V Consumer Factors'!$N$14*'II Rate Development &amp; Change'!$M$35</f>
        <v>#DIV/0!</v>
      </c>
      <c r="BO114" s="440" t="e">
        <f>'III Plan Rates'!$AA116*'V Consumer Factors'!$N$15*'II Rate Development &amp; Change'!$M$35</f>
        <v>#DIV/0!</v>
      </c>
      <c r="BP114" s="440" t="e">
        <f>'III Plan Rates'!$AA116*'V Consumer Factors'!$N$16*'II Rate Development &amp; Change'!$M$35</f>
        <v>#DIV/0!</v>
      </c>
      <c r="BQ114" s="440" t="e">
        <f>'III Plan Rates'!$AA116*'V Consumer Factors'!$N$17*'II Rate Development &amp; Change'!$M$35</f>
        <v>#DIV/0!</v>
      </c>
      <c r="BR114" s="440" t="e">
        <f>'III Plan Rates'!$AA116*'V Consumer Factors'!$N$18*'II Rate Development &amp; Change'!$M$35</f>
        <v>#DIV/0!</v>
      </c>
      <c r="BS114" s="440" t="e">
        <f>'III Plan Rates'!$AA116*'V Consumer Factors'!$N$19*'II Rate Development &amp; Change'!$M$35</f>
        <v>#DIV/0!</v>
      </c>
      <c r="BT114" s="440" t="e">
        <f>'III Plan Rates'!$AA116*'V Consumer Factors'!$N$20*'II Rate Development &amp; Change'!$M$35</f>
        <v>#DIV/0!</v>
      </c>
      <c r="BU114" s="440">
        <f>IF('III Plan Rates'!$AP116&gt;0,SUMPRODUCT(BL114:BT114,'III Plan Rates'!$AG116:$AO116)/'III Plan Rates'!$AP116,0)</f>
        <v>0</v>
      </c>
    </row>
    <row r="115" spans="1:73" x14ac:dyDescent="0.25">
      <c r="A115" s="230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0"/>
    </row>
  </sheetData>
  <sheetProtection algorithmName="SHA-512" hashValue="RDQleLa4KHL/VRPcIz4DRVDAs0RNO0BZeG5G047Ydk3ZFN1c3Y7IybTIlRh7Pg+RRlv0U6HrsTrHU/wtMvgskA==" saltValue="Uo8mJYjK4CRHVjEr1J+v0g==" spinCount="100000" sheet="1" objects="1" scenarios="1" formatColumns="0" formatRows="0"/>
  <mergeCells count="7">
    <mergeCell ref="B13:G13"/>
    <mergeCell ref="BL9:BU10"/>
    <mergeCell ref="AP9:AY10"/>
    <mergeCell ref="BA9:BJ10"/>
    <mergeCell ref="I9:R10"/>
    <mergeCell ref="T9:AC10"/>
    <mergeCell ref="AE9:AN10"/>
  </mergeCells>
  <dataValidations count="1">
    <dataValidation allowBlank="1" showErrorMessage="1" sqref="B15:B114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8"/>
  <sheetViews>
    <sheetView zoomScale="75" zoomScaleNormal="75" workbookViewId="0">
      <selection activeCell="L5" sqref="L5"/>
    </sheetView>
  </sheetViews>
  <sheetFormatPr defaultColWidth="9" defaultRowHeight="15" x14ac:dyDescent="0.25"/>
  <cols>
    <col min="1" max="10" width="9" style="19"/>
    <col min="11" max="11" width="25.5703125" style="19" customWidth="1"/>
    <col min="12" max="12" width="44.85546875" style="19" customWidth="1"/>
    <col min="13" max="13" width="12.85546875" style="19" customWidth="1"/>
    <col min="14" max="14" width="13.140625" style="19" customWidth="1"/>
    <col min="15" max="15" width="11.42578125" style="19" customWidth="1"/>
    <col min="16" max="16384" width="9" style="19"/>
  </cols>
  <sheetData>
    <row r="1" spans="2:14" ht="26.25" x14ac:dyDescent="0.25">
      <c r="B1" s="2" t="s">
        <v>309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4" ht="22.5" customHeight="1" x14ac:dyDescent="0.25">
      <c r="B2" s="2" t="s">
        <v>184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4" ht="22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428" t="s">
        <v>67</v>
      </c>
      <c r="L3" s="457" t="str">
        <f>'I Data'!D6</f>
        <v>ABC Co</v>
      </c>
    </row>
    <row r="4" spans="2:14" ht="22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428" t="s">
        <v>338</v>
      </c>
      <c r="L4" s="457" t="str">
        <f>'I Data'!D7</f>
        <v>PPO</v>
      </c>
    </row>
    <row r="5" spans="2:14" ht="22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428" t="s">
        <v>68</v>
      </c>
      <c r="L5" s="457" t="str">
        <f>'I Data'!D8</f>
        <v>Individual</v>
      </c>
    </row>
    <row r="6" spans="2:14" ht="22.5" customHeight="1" x14ac:dyDescent="0.25">
      <c r="B6" s="2"/>
      <c r="C6" s="2"/>
      <c r="D6" s="2"/>
      <c r="E6" s="2"/>
      <c r="F6" s="2"/>
      <c r="G6" s="2"/>
      <c r="H6" s="2"/>
      <c r="I6" s="2"/>
      <c r="J6" s="2"/>
      <c r="K6" s="428" t="s">
        <v>69</v>
      </c>
      <c r="L6" s="458">
        <f>'I Data'!D9</f>
        <v>43101</v>
      </c>
    </row>
    <row r="8" spans="2:14" ht="19.5" customHeight="1" x14ac:dyDescent="0.4">
      <c r="B8" s="10" t="s">
        <v>277</v>
      </c>
      <c r="C8" s="68"/>
      <c r="D8" s="68"/>
      <c r="K8" s="10" t="s">
        <v>278</v>
      </c>
    </row>
    <row r="9" spans="2:14" ht="15.75" thickBot="1" x14ac:dyDescent="0.3">
      <c r="B9" s="285"/>
      <c r="K9" s="286"/>
    </row>
    <row r="10" spans="2:14" ht="16.5" customHeight="1" thickBot="1" x14ac:dyDescent="0.3">
      <c r="B10" s="533" t="s">
        <v>307</v>
      </c>
      <c r="C10" s="534"/>
      <c r="D10" s="534"/>
      <c r="E10" s="534"/>
      <c r="F10" s="534"/>
      <c r="G10" s="534"/>
      <c r="H10" s="535"/>
      <c r="K10" s="530" t="s">
        <v>13</v>
      </c>
      <c r="L10" s="531"/>
      <c r="M10" s="531"/>
      <c r="N10" s="532"/>
    </row>
    <row r="11" spans="2:14" ht="32.25" customHeight="1" thickBot="1" x14ac:dyDescent="0.3">
      <c r="B11" s="332" t="s">
        <v>10</v>
      </c>
      <c r="C11" s="287" t="s">
        <v>44</v>
      </c>
      <c r="D11" s="287" t="s">
        <v>11</v>
      </c>
      <c r="E11" s="288"/>
      <c r="F11" s="287" t="s">
        <v>10</v>
      </c>
      <c r="G11" s="287" t="s">
        <v>44</v>
      </c>
      <c r="H11" s="333" t="s">
        <v>11</v>
      </c>
      <c r="K11" s="289" t="s">
        <v>14</v>
      </c>
      <c r="L11" s="290" t="s">
        <v>15</v>
      </c>
      <c r="M11" s="290" t="s">
        <v>16</v>
      </c>
      <c r="N11" s="290" t="s">
        <v>17</v>
      </c>
    </row>
    <row r="12" spans="2:14" ht="16.5" thickBot="1" x14ac:dyDescent="0.3">
      <c r="B12" s="451" t="s">
        <v>339</v>
      </c>
      <c r="C12" s="452">
        <v>0.76500000000000001</v>
      </c>
      <c r="D12" s="291"/>
      <c r="E12" s="288"/>
      <c r="F12" s="454">
        <v>40</v>
      </c>
      <c r="G12" s="453">
        <v>1.278</v>
      </c>
      <c r="H12" s="299"/>
      <c r="K12" s="293" t="s">
        <v>18</v>
      </c>
      <c r="L12" s="294"/>
      <c r="M12" s="295"/>
      <c r="N12" s="296"/>
    </row>
    <row r="13" spans="2:14" ht="16.5" thickBot="1" x14ac:dyDescent="0.3">
      <c r="B13" s="451">
        <v>15</v>
      </c>
      <c r="C13" s="453">
        <v>0.83299999999999996</v>
      </c>
      <c r="D13" s="291"/>
      <c r="E13" s="288"/>
      <c r="F13" s="454">
        <v>41</v>
      </c>
      <c r="G13" s="453">
        <v>1.302</v>
      </c>
      <c r="H13" s="299"/>
      <c r="K13" s="297" t="s">
        <v>19</v>
      </c>
      <c r="L13" s="300"/>
      <c r="M13" s="298"/>
      <c r="N13" s="299"/>
    </row>
    <row r="14" spans="2:14" ht="16.5" thickBot="1" x14ac:dyDescent="0.3">
      <c r="B14" s="451">
        <v>16</v>
      </c>
      <c r="C14" s="453">
        <v>0.85899999999999999</v>
      </c>
      <c r="D14" s="291"/>
      <c r="E14" s="288"/>
      <c r="F14" s="454">
        <v>42</v>
      </c>
      <c r="G14" s="453">
        <v>1.325</v>
      </c>
      <c r="H14" s="299"/>
      <c r="K14" s="297" t="s">
        <v>20</v>
      </c>
      <c r="L14" s="300"/>
      <c r="M14" s="298"/>
      <c r="N14" s="299"/>
    </row>
    <row r="15" spans="2:14" ht="16.5" thickBot="1" x14ac:dyDescent="0.3">
      <c r="B15" s="451">
        <v>17</v>
      </c>
      <c r="C15" s="453">
        <v>0.88500000000000001</v>
      </c>
      <c r="D15" s="291"/>
      <c r="E15" s="288"/>
      <c r="F15" s="459">
        <v>43</v>
      </c>
      <c r="G15" s="460">
        <v>1.357</v>
      </c>
      <c r="H15" s="292"/>
      <c r="K15" s="297" t="s">
        <v>21</v>
      </c>
      <c r="L15" s="300"/>
      <c r="M15" s="298"/>
      <c r="N15" s="299"/>
    </row>
    <row r="16" spans="2:14" ht="16.5" thickBot="1" x14ac:dyDescent="0.3">
      <c r="B16" s="451">
        <v>18</v>
      </c>
      <c r="C16" s="453">
        <v>0.91300000000000003</v>
      </c>
      <c r="D16" s="298"/>
      <c r="E16" s="288"/>
      <c r="F16" s="461">
        <v>44</v>
      </c>
      <c r="G16" s="453">
        <v>1.397</v>
      </c>
      <c r="H16" s="299"/>
      <c r="K16" s="297" t="s">
        <v>22</v>
      </c>
      <c r="L16" s="300"/>
      <c r="M16" s="298"/>
      <c r="N16" s="299"/>
    </row>
    <row r="17" spans="2:15" ht="16.5" thickBot="1" x14ac:dyDescent="0.3">
      <c r="B17" s="451">
        <v>19</v>
      </c>
      <c r="C17" s="453">
        <v>0.94099999999999995</v>
      </c>
      <c r="D17" s="298"/>
      <c r="E17" s="288"/>
      <c r="F17" s="461">
        <v>45</v>
      </c>
      <c r="G17" s="453">
        <v>1.444</v>
      </c>
      <c r="H17" s="299"/>
      <c r="K17" s="297" t="s">
        <v>23</v>
      </c>
      <c r="L17" s="300"/>
      <c r="M17" s="298"/>
      <c r="N17" s="299"/>
    </row>
    <row r="18" spans="2:15" ht="16.5" thickBot="1" x14ac:dyDescent="0.3">
      <c r="B18" s="451">
        <v>20</v>
      </c>
      <c r="C18" s="453">
        <v>0.97</v>
      </c>
      <c r="D18" s="298"/>
      <c r="E18" s="288"/>
      <c r="F18" s="461">
        <v>46</v>
      </c>
      <c r="G18" s="453">
        <v>1.5</v>
      </c>
      <c r="H18" s="299"/>
      <c r="K18" s="297" t="s">
        <v>24</v>
      </c>
      <c r="L18" s="300"/>
      <c r="M18" s="298"/>
      <c r="N18" s="299"/>
    </row>
    <row r="19" spans="2:15" ht="16.5" thickBot="1" x14ac:dyDescent="0.3">
      <c r="B19" s="454">
        <v>21</v>
      </c>
      <c r="C19" s="453">
        <v>1</v>
      </c>
      <c r="D19" s="298"/>
      <c r="E19" s="288"/>
      <c r="F19" s="461">
        <v>47</v>
      </c>
      <c r="G19" s="453">
        <v>1.5629999999999999</v>
      </c>
      <c r="H19" s="299"/>
      <c r="K19" s="297" t="s">
        <v>25</v>
      </c>
      <c r="L19" s="300"/>
      <c r="M19" s="298"/>
      <c r="N19" s="299"/>
    </row>
    <row r="20" spans="2:15" ht="16.5" thickBot="1" x14ac:dyDescent="0.3">
      <c r="B20" s="454">
        <v>22</v>
      </c>
      <c r="C20" s="453">
        <v>1</v>
      </c>
      <c r="D20" s="298"/>
      <c r="E20" s="288"/>
      <c r="F20" s="461">
        <v>48</v>
      </c>
      <c r="G20" s="453">
        <v>1.635</v>
      </c>
      <c r="H20" s="299"/>
      <c r="K20" s="301" t="s">
        <v>26</v>
      </c>
      <c r="L20" s="302"/>
      <c r="M20" s="303"/>
      <c r="N20" s="304"/>
    </row>
    <row r="21" spans="2:15" ht="16.5" thickBot="1" x14ac:dyDescent="0.3">
      <c r="B21" s="454">
        <v>23</v>
      </c>
      <c r="C21" s="453">
        <v>1</v>
      </c>
      <c r="D21" s="298"/>
      <c r="E21" s="288"/>
      <c r="F21" s="461">
        <v>49</v>
      </c>
      <c r="G21" s="453">
        <v>1.706</v>
      </c>
      <c r="H21" s="299"/>
      <c r="K21" s="305"/>
      <c r="L21" s="305"/>
      <c r="M21" s="305"/>
      <c r="N21" s="305"/>
    </row>
    <row r="22" spans="2:15" ht="16.5" thickBot="1" x14ac:dyDescent="0.3">
      <c r="B22" s="454">
        <v>24</v>
      </c>
      <c r="C22" s="453">
        <v>1</v>
      </c>
      <c r="D22" s="298"/>
      <c r="E22" s="288"/>
      <c r="F22" s="461">
        <v>50</v>
      </c>
      <c r="G22" s="453">
        <v>1.786</v>
      </c>
      <c r="H22" s="299"/>
    </row>
    <row r="23" spans="2:15" ht="18.75" customHeight="1" thickBot="1" x14ac:dyDescent="0.3">
      <c r="B23" s="454">
        <v>25</v>
      </c>
      <c r="C23" s="453">
        <v>1.004</v>
      </c>
      <c r="D23" s="298"/>
      <c r="E23" s="288"/>
      <c r="F23" s="461">
        <v>51</v>
      </c>
      <c r="G23" s="453">
        <v>1.865</v>
      </c>
      <c r="H23" s="299"/>
      <c r="K23" s="10" t="s">
        <v>279</v>
      </c>
    </row>
    <row r="24" spans="2:15" ht="16.5" thickBot="1" x14ac:dyDescent="0.3">
      <c r="B24" s="454">
        <v>26</v>
      </c>
      <c r="C24" s="453">
        <v>1.024</v>
      </c>
      <c r="D24" s="298"/>
      <c r="E24" s="288"/>
      <c r="F24" s="461">
        <v>52</v>
      </c>
      <c r="G24" s="453">
        <v>1.952</v>
      </c>
      <c r="H24" s="299"/>
      <c r="K24" s="286"/>
    </row>
    <row r="25" spans="2:15" ht="16.5" customHeight="1" thickBot="1" x14ac:dyDescent="0.3">
      <c r="B25" s="454">
        <v>27</v>
      </c>
      <c r="C25" s="453">
        <v>1.048</v>
      </c>
      <c r="D25" s="298"/>
      <c r="E25" s="288"/>
      <c r="F25" s="461">
        <v>53</v>
      </c>
      <c r="G25" s="453">
        <v>2.04</v>
      </c>
      <c r="H25" s="299"/>
      <c r="K25" s="530" t="s">
        <v>308</v>
      </c>
      <c r="L25" s="531"/>
      <c r="M25" s="531"/>
      <c r="N25" s="531"/>
      <c r="O25" s="532"/>
    </row>
    <row r="26" spans="2:15" ht="48" thickBot="1" x14ac:dyDescent="0.3">
      <c r="B26" s="454">
        <v>28</v>
      </c>
      <c r="C26" s="453">
        <v>1.087</v>
      </c>
      <c r="D26" s="298"/>
      <c r="E26" s="288"/>
      <c r="F26" s="461">
        <v>54</v>
      </c>
      <c r="G26" s="453">
        <v>2.1349999999999998</v>
      </c>
      <c r="H26" s="299"/>
      <c r="K26" s="30" t="s">
        <v>27</v>
      </c>
      <c r="L26" s="29" t="s">
        <v>28</v>
      </c>
      <c r="M26" s="29" t="s">
        <v>16</v>
      </c>
      <c r="N26" s="29" t="s">
        <v>17</v>
      </c>
      <c r="O26" s="29" t="s">
        <v>45</v>
      </c>
    </row>
    <row r="27" spans="2:15" ht="16.5" thickBot="1" x14ac:dyDescent="0.3">
      <c r="B27" s="454">
        <v>29</v>
      </c>
      <c r="C27" s="453">
        <v>1.119</v>
      </c>
      <c r="D27" s="298"/>
      <c r="E27" s="288"/>
      <c r="F27" s="461">
        <v>55</v>
      </c>
      <c r="G27" s="453">
        <v>2.23</v>
      </c>
      <c r="H27" s="299"/>
      <c r="K27" s="306"/>
      <c r="L27" s="294"/>
      <c r="M27" s="307"/>
      <c r="N27" s="308"/>
      <c r="O27" s="309"/>
    </row>
    <row r="28" spans="2:15" ht="16.5" thickBot="1" x14ac:dyDescent="0.3">
      <c r="B28" s="454">
        <v>30</v>
      </c>
      <c r="C28" s="453">
        <v>1.135</v>
      </c>
      <c r="D28" s="298"/>
      <c r="E28" s="288"/>
      <c r="F28" s="461">
        <v>56</v>
      </c>
      <c r="G28" s="453">
        <v>2.3330000000000002</v>
      </c>
      <c r="H28" s="299"/>
      <c r="K28" s="310"/>
      <c r="L28" s="300"/>
      <c r="M28" s="263"/>
      <c r="N28" s="263"/>
      <c r="O28" s="311"/>
    </row>
    <row r="29" spans="2:15" ht="16.5" thickBot="1" x14ac:dyDescent="0.3">
      <c r="B29" s="454">
        <v>31</v>
      </c>
      <c r="C29" s="453">
        <v>1.159</v>
      </c>
      <c r="D29" s="298"/>
      <c r="E29" s="288"/>
      <c r="F29" s="461">
        <v>57</v>
      </c>
      <c r="G29" s="453">
        <v>2.4369999999999998</v>
      </c>
      <c r="H29" s="299"/>
      <c r="K29" s="310"/>
      <c r="L29" s="300"/>
      <c r="M29" s="263"/>
      <c r="N29" s="263"/>
      <c r="O29" s="311"/>
    </row>
    <row r="30" spans="2:15" ht="16.5" thickBot="1" x14ac:dyDescent="0.3">
      <c r="B30" s="454">
        <v>32</v>
      </c>
      <c r="C30" s="453">
        <v>1.1830000000000001</v>
      </c>
      <c r="D30" s="298"/>
      <c r="E30" s="288"/>
      <c r="F30" s="461">
        <v>58</v>
      </c>
      <c r="G30" s="453">
        <v>2.548</v>
      </c>
      <c r="H30" s="299"/>
      <c r="K30" s="310"/>
      <c r="L30" s="300"/>
      <c r="M30" s="263"/>
      <c r="N30" s="263"/>
      <c r="O30" s="311"/>
    </row>
    <row r="31" spans="2:15" ht="16.5" thickBot="1" x14ac:dyDescent="0.3">
      <c r="B31" s="454">
        <v>33</v>
      </c>
      <c r="C31" s="453">
        <v>1.198</v>
      </c>
      <c r="D31" s="298"/>
      <c r="E31" s="288"/>
      <c r="F31" s="461">
        <v>59</v>
      </c>
      <c r="G31" s="453">
        <v>2.6030000000000002</v>
      </c>
      <c r="H31" s="299"/>
      <c r="K31" s="310"/>
      <c r="L31" s="300"/>
      <c r="M31" s="263"/>
      <c r="N31" s="263"/>
      <c r="O31" s="311"/>
    </row>
    <row r="32" spans="2:15" ht="16.5" thickBot="1" x14ac:dyDescent="0.3">
      <c r="B32" s="454">
        <v>34</v>
      </c>
      <c r="C32" s="453">
        <v>1.214</v>
      </c>
      <c r="D32" s="298"/>
      <c r="E32" s="288"/>
      <c r="F32" s="461">
        <v>60</v>
      </c>
      <c r="G32" s="453">
        <v>2.714</v>
      </c>
      <c r="H32" s="299"/>
      <c r="K32" s="310"/>
      <c r="L32" s="262"/>
      <c r="M32" s="263"/>
      <c r="N32" s="263"/>
      <c r="O32" s="312"/>
    </row>
    <row r="33" spans="2:15" ht="16.5" thickBot="1" x14ac:dyDescent="0.3">
      <c r="B33" s="454">
        <v>35</v>
      </c>
      <c r="C33" s="453">
        <v>1.222</v>
      </c>
      <c r="D33" s="298"/>
      <c r="E33" s="288"/>
      <c r="F33" s="461">
        <v>61</v>
      </c>
      <c r="G33" s="453">
        <v>2.81</v>
      </c>
      <c r="H33" s="299"/>
      <c r="K33" s="310"/>
      <c r="L33" s="262"/>
      <c r="M33" s="263"/>
      <c r="N33" s="263"/>
      <c r="O33" s="312"/>
    </row>
    <row r="34" spans="2:15" ht="16.5" thickBot="1" x14ac:dyDescent="0.3">
      <c r="B34" s="454">
        <v>36</v>
      </c>
      <c r="C34" s="453">
        <v>1.23</v>
      </c>
      <c r="D34" s="298"/>
      <c r="E34" s="288"/>
      <c r="F34" s="461">
        <v>62</v>
      </c>
      <c r="G34" s="453">
        <v>2.8730000000000002</v>
      </c>
      <c r="H34" s="299"/>
      <c r="K34" s="310"/>
      <c r="L34" s="262"/>
      <c r="M34" s="263"/>
      <c r="N34" s="263"/>
      <c r="O34" s="312"/>
    </row>
    <row r="35" spans="2:15" ht="16.5" thickBot="1" x14ac:dyDescent="0.3">
      <c r="B35" s="454">
        <v>37</v>
      </c>
      <c r="C35" s="453">
        <v>1.238</v>
      </c>
      <c r="D35" s="298"/>
      <c r="E35" s="288"/>
      <c r="F35" s="461">
        <v>63</v>
      </c>
      <c r="G35" s="453">
        <v>2.952</v>
      </c>
      <c r="H35" s="299"/>
      <c r="K35" s="310"/>
      <c r="L35" s="262"/>
      <c r="M35" s="263"/>
      <c r="N35" s="263"/>
      <c r="O35" s="312"/>
    </row>
    <row r="36" spans="2:15" ht="16.5" thickBot="1" x14ac:dyDescent="0.3">
      <c r="B36" s="454">
        <v>38</v>
      </c>
      <c r="C36" s="453">
        <v>1.246</v>
      </c>
      <c r="D36" s="298"/>
      <c r="E36" s="288"/>
      <c r="F36" s="462" t="s">
        <v>12</v>
      </c>
      <c r="G36" s="453">
        <v>3</v>
      </c>
      <c r="H36" s="299"/>
      <c r="K36" s="310"/>
      <c r="L36" s="262"/>
      <c r="M36" s="263"/>
      <c r="N36" s="263"/>
      <c r="O36" s="312"/>
    </row>
    <row r="37" spans="2:15" ht="16.5" thickBot="1" x14ac:dyDescent="0.3">
      <c r="B37" s="455">
        <v>39</v>
      </c>
      <c r="C37" s="456">
        <v>1.262</v>
      </c>
      <c r="D37" s="303"/>
      <c r="E37" s="288"/>
      <c r="F37" s="536"/>
      <c r="G37" s="536"/>
      <c r="H37" s="537"/>
      <c r="K37" s="313"/>
      <c r="L37" s="314"/>
      <c r="M37" s="315"/>
      <c r="N37" s="315"/>
      <c r="O37" s="316"/>
    </row>
    <row r="38" spans="2:15" x14ac:dyDescent="0.25">
      <c r="B38" s="19" t="s">
        <v>220</v>
      </c>
    </row>
  </sheetData>
  <sheetProtection algorithmName="SHA-512" hashValue="LSWfKj+5V+9OeqnUmXC7UJy/5PBAA1HGGdqh/ozlZl0scFW3qnAzgfXkUc4bEm3lE6fdy9JFFIvxLVP22TAe/g==" saltValue="M9z6aLbDo3KUfsi6/shPKw==" spinCount="100000" sheet="1" objects="1" scenarios="1" formatColumns="0" formatRows="0"/>
  <mergeCells count="4">
    <mergeCell ref="K10:N10"/>
    <mergeCell ref="K25:O25"/>
    <mergeCell ref="B10:H10"/>
    <mergeCell ref="F37:H37"/>
  </mergeCells>
  <printOptions horizontalCentered="1"/>
  <pageMargins left="0" right="0" top="0.75" bottom="0.75" header="0.3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094DA05BC7784987BC9915624F24C2" ma:contentTypeVersion="2" ma:contentTypeDescription="Create a new document." ma:contentTypeScope="" ma:versionID="ac1ed2d6e40c37f624dedd515c756de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81f89f4c3a8d63d8be1271fc62fef7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FC4C3-B3EE-4266-A25B-EC3F1FE16AE7}"/>
</file>

<file path=customXml/itemProps2.xml><?xml version="1.0" encoding="utf-8"?>
<ds:datastoreItem xmlns:ds="http://schemas.openxmlformats.org/officeDocument/2006/customXml" ds:itemID="{C8CA2D12-3D0D-4031-93B9-CD4B6164D5A2}"/>
</file>

<file path=customXml/itemProps3.xml><?xml version="1.0" encoding="utf-8"?>
<ds:datastoreItem xmlns:ds="http://schemas.openxmlformats.org/officeDocument/2006/customXml" ds:itemID="{54C42708-1DFA-4394-9168-59DF432189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 Data</vt:lpstr>
      <vt:lpstr>I.b. Manual Data</vt:lpstr>
      <vt:lpstr>II Rate Development &amp; Change</vt:lpstr>
      <vt:lpstr>III Plan Rates</vt:lpstr>
      <vt:lpstr>IV A Plan Premiums Individual</vt:lpstr>
      <vt:lpstr>IV B Plan Premium SG Annual</vt:lpstr>
      <vt:lpstr>V Consumer Factors</vt:lpstr>
      <vt:lpstr>'I Data'!Print_Area</vt:lpstr>
      <vt:lpstr>'I.b. Manual Data'!Print_Area</vt:lpstr>
      <vt:lpstr>'II Rate Development &amp; Change'!Print_Area</vt:lpstr>
      <vt:lpstr>'III Plan Rates'!Print_Area</vt:lpstr>
      <vt:lpstr>'V Consumer Factors'!Print_Area</vt:lpstr>
      <vt:lpstr>Total_Single_Risk_Pool</vt:lpstr>
    </vt:vector>
  </TitlesOfParts>
  <Company>Pennsylvania Department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Mathur, Rashmi</dc:creator>
  <cp:lastModifiedBy>Mathur, Rashmi</cp:lastModifiedBy>
  <cp:lastPrinted>2017-01-31T14:15:33Z</cp:lastPrinted>
  <dcterms:created xsi:type="dcterms:W3CDTF">2015-12-16T13:09:56Z</dcterms:created>
  <dcterms:modified xsi:type="dcterms:W3CDTF">2017-04-10T18:51:41Z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0x0101005B094DA05BC7784987BC9915624F24C2</vt:lpwstr>
  </property>
  <property fmtid="{D5CDD505-2E9C-101B-9397-08002B2CF9AE}" pid="3" name="Order">
    <vt:r8>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