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dicare Supplement Refund Filings\2017 Refund Documents\"/>
    </mc:Choice>
  </mc:AlternateContent>
  <bookViews>
    <workbookView xWindow="2835" yWindow="105" windowWidth="13320" windowHeight="9570"/>
  </bookViews>
  <sheets>
    <sheet name="INDIVIDUAL" sheetId="1" r:id="rId1"/>
    <sheet name="GROUP" sheetId="3" r:id="rId2"/>
  </sheets>
  <definedNames>
    <definedName name="_xlnm.Print_Area" localSheetId="0">INDIVIDUAL!$A$1:$AF$276</definedName>
    <definedName name="wrn.refundabcde." hidden="1">{#N/A,#N/A,FALSE,"GA";#N/A,#N/A,FALSE,"GB";#N/A,#N/A,FALSE,"GC";#N/A,#N/A,FALSE,"GD";#N/A,#N/A,FALSE,"GE"}</definedName>
  </definedNames>
  <calcPr calcId="152511"/>
</workbook>
</file>

<file path=xl/calcChain.xml><?xml version="1.0" encoding="utf-8"?>
<calcChain xmlns="http://schemas.openxmlformats.org/spreadsheetml/2006/main">
  <c r="M268" i="3" l="1"/>
  <c r="O268" i="3" s="1"/>
  <c r="Q268" i="3" s="1"/>
  <c r="S268" i="3" s="1"/>
  <c r="K268" i="3"/>
  <c r="M263" i="3"/>
  <c r="O263" i="3" s="1"/>
  <c r="Q263" i="3" s="1"/>
  <c r="S263" i="3" s="1"/>
  <c r="M262" i="3"/>
  <c r="O262" i="3" s="1"/>
  <c r="Q262" i="3" s="1"/>
  <c r="S262" i="3" s="1"/>
  <c r="M261" i="3"/>
  <c r="O261" i="3" s="1"/>
  <c r="Q261" i="3" s="1"/>
  <c r="S261" i="3" s="1"/>
  <c r="M260" i="3"/>
  <c r="O260" i="3" s="1"/>
  <c r="Q260" i="3" s="1"/>
  <c r="S260" i="3" s="1"/>
  <c r="M259" i="3"/>
  <c r="O259" i="3" s="1"/>
  <c r="Q259" i="3" s="1"/>
  <c r="S259" i="3" s="1"/>
  <c r="M257" i="3"/>
  <c r="O257" i="3" s="1"/>
  <c r="Q257" i="3" s="1"/>
  <c r="S257" i="3" s="1"/>
  <c r="M256" i="3"/>
  <c r="O256" i="3" s="1"/>
  <c r="Q256" i="3" s="1"/>
  <c r="S256" i="3" s="1"/>
  <c r="M255" i="3"/>
  <c r="O255" i="3" s="1"/>
  <c r="Q255" i="3" s="1"/>
  <c r="S255" i="3" s="1"/>
  <c r="M254" i="3"/>
  <c r="O254" i="3" s="1"/>
  <c r="Q254" i="3" s="1"/>
  <c r="S254" i="3" s="1"/>
  <c r="M253" i="3"/>
  <c r="O253" i="3" s="1"/>
  <c r="Q253" i="3" s="1"/>
  <c r="S253" i="3" s="1"/>
  <c r="M252" i="3"/>
  <c r="O252" i="3" s="1"/>
  <c r="Q252" i="3" s="1"/>
  <c r="S252" i="3" s="1"/>
  <c r="M251" i="3"/>
  <c r="O251" i="3" s="1"/>
  <c r="Q251" i="3" s="1"/>
  <c r="S251" i="3" s="1"/>
  <c r="M250" i="3"/>
  <c r="O250" i="3" s="1"/>
  <c r="Q250" i="3" s="1"/>
  <c r="S250" i="3" s="1"/>
  <c r="M249" i="3"/>
  <c r="O249" i="3" s="1"/>
  <c r="Q249" i="3" s="1"/>
  <c r="S249" i="3" s="1"/>
  <c r="M248" i="3"/>
  <c r="O248" i="3" s="1"/>
  <c r="Q248" i="3" s="1"/>
  <c r="S248" i="3" s="1"/>
  <c r="M247" i="3"/>
  <c r="O247" i="3" s="1"/>
  <c r="Q247" i="3" s="1"/>
  <c r="S247" i="3" s="1"/>
  <c r="M246" i="3"/>
  <c r="O246" i="3" s="1"/>
  <c r="Q246" i="3" s="1"/>
  <c r="S246" i="3" s="1"/>
  <c r="M245" i="3"/>
  <c r="O245" i="3" s="1"/>
  <c r="Q245" i="3" s="1"/>
  <c r="S245" i="3" s="1"/>
  <c r="M244" i="3"/>
  <c r="O244" i="3" s="1"/>
  <c r="Q244" i="3" s="1"/>
  <c r="S244" i="3" s="1"/>
  <c r="J246" i="3"/>
  <c r="J245" i="3"/>
  <c r="I245" i="3"/>
  <c r="I244" i="3"/>
  <c r="Q200" i="3"/>
  <c r="Q185" i="3"/>
  <c r="P185" i="3"/>
  <c r="M185" i="3"/>
  <c r="K185" i="3"/>
  <c r="O184" i="3"/>
  <c r="K184" i="3"/>
  <c r="M183" i="3"/>
  <c r="K183" i="3"/>
  <c r="Q182" i="3"/>
  <c r="P182" i="3"/>
  <c r="M182" i="3"/>
  <c r="K182" i="3"/>
  <c r="M181" i="3"/>
  <c r="K181" i="3"/>
  <c r="M180" i="3"/>
  <c r="K180" i="3"/>
  <c r="Q179" i="3"/>
  <c r="P179" i="3"/>
  <c r="K179" i="3"/>
  <c r="R17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AF161" i="3"/>
  <c r="AF160" i="3"/>
  <c r="AF159" i="3"/>
  <c r="AF158" i="3"/>
  <c r="AF156" i="3"/>
  <c r="AF155" i="3"/>
  <c r="AF154" i="3"/>
  <c r="AF153" i="3"/>
  <c r="AF151" i="3"/>
  <c r="AF150" i="3"/>
  <c r="AF149" i="3"/>
  <c r="AF148" i="3"/>
  <c r="AF146" i="3"/>
  <c r="AF145" i="3"/>
  <c r="AF144" i="3"/>
  <c r="AF143" i="3"/>
  <c r="AF141" i="3"/>
  <c r="AF140" i="3"/>
  <c r="AF139" i="3"/>
  <c r="AF138" i="3"/>
  <c r="AF136" i="3"/>
  <c r="AF135" i="3"/>
  <c r="AF134" i="3"/>
  <c r="AF133" i="3"/>
  <c r="AF131" i="3"/>
  <c r="AF130" i="3"/>
  <c r="AF129" i="3"/>
  <c r="AF128" i="3"/>
  <c r="AF126" i="3"/>
  <c r="AF125" i="3"/>
  <c r="AF124" i="3"/>
  <c r="AF123" i="3"/>
  <c r="AF121" i="3"/>
  <c r="AF120" i="3"/>
  <c r="AF119" i="3"/>
  <c r="AF118" i="3"/>
  <c r="AF116" i="3"/>
  <c r="AF115" i="3"/>
  <c r="AF114" i="3"/>
  <c r="AF113" i="3"/>
  <c r="AF111" i="3"/>
  <c r="AF110" i="3"/>
  <c r="AF109" i="3"/>
  <c r="AF108" i="3"/>
  <c r="AF106" i="3"/>
  <c r="AF105" i="3"/>
  <c r="AF104" i="3"/>
  <c r="AF103" i="3"/>
  <c r="AF101" i="3"/>
  <c r="AF100" i="3"/>
  <c r="AF99" i="3"/>
  <c r="AF98" i="3"/>
  <c r="AF96" i="3"/>
  <c r="AF95" i="3"/>
  <c r="AF94" i="3"/>
  <c r="AF93" i="3"/>
  <c r="AF91" i="3"/>
  <c r="AF90" i="3"/>
  <c r="AF89" i="3"/>
  <c r="AF88" i="3"/>
  <c r="AF86" i="3"/>
  <c r="AF85" i="3"/>
  <c r="AF84" i="3"/>
  <c r="AF83" i="3"/>
  <c r="AF81" i="3"/>
  <c r="AF80" i="3"/>
  <c r="AF79" i="3"/>
  <c r="AF78" i="3"/>
  <c r="AF76" i="3"/>
  <c r="AF75" i="3"/>
  <c r="AF74" i="3"/>
  <c r="AF73" i="3"/>
  <c r="AF71" i="3"/>
  <c r="AF70" i="3"/>
  <c r="AF69" i="3"/>
  <c r="AF68" i="3"/>
  <c r="AF66" i="3"/>
  <c r="AF65" i="3"/>
  <c r="AF64" i="3"/>
  <c r="AF63" i="3"/>
  <c r="AF61" i="3"/>
  <c r="AF60" i="3"/>
  <c r="AF59" i="3"/>
  <c r="AF58" i="3"/>
  <c r="AF56" i="3"/>
  <c r="AF55" i="3"/>
  <c r="AF54" i="3"/>
  <c r="AF53" i="3"/>
  <c r="AF51" i="3"/>
  <c r="AF50" i="3"/>
  <c r="AF49" i="3"/>
  <c r="AF48" i="3"/>
  <c r="AF46" i="3"/>
  <c r="AF45" i="3"/>
  <c r="AF44" i="3"/>
  <c r="AF43" i="3"/>
  <c r="AF41" i="3"/>
  <c r="AF40" i="3"/>
  <c r="AF39" i="3"/>
  <c r="AF38" i="3"/>
  <c r="AF36" i="3"/>
  <c r="AF35" i="3"/>
  <c r="AF34" i="3"/>
  <c r="AF33" i="3"/>
  <c r="AF31" i="3"/>
  <c r="AF30" i="3"/>
  <c r="AF29" i="3"/>
  <c r="AF28" i="3"/>
  <c r="AF26" i="3"/>
  <c r="AF25" i="3"/>
  <c r="AF24" i="3"/>
  <c r="AF23" i="3"/>
  <c r="A23" i="3"/>
  <c r="A24" i="3" s="1"/>
  <c r="A25" i="3" s="1"/>
  <c r="A26" i="3" s="1"/>
  <c r="AF22" i="3"/>
  <c r="AF21" i="3"/>
  <c r="AF20" i="3"/>
  <c r="A20" i="3"/>
  <c r="A21" i="3" s="1"/>
  <c r="AF19" i="3"/>
  <c r="A19" i="3"/>
  <c r="AF18" i="3"/>
  <c r="D16" i="3"/>
  <c r="J264" i="1"/>
  <c r="J265" i="1" s="1"/>
  <c r="I264" i="1"/>
  <c r="K264" i="1" s="1"/>
  <c r="M264" i="1" s="1"/>
  <c r="O264" i="1" s="1"/>
  <c r="Q264" i="1" s="1"/>
  <c r="S264" i="1" s="1"/>
  <c r="AE166" i="1"/>
  <c r="AD166" i="1"/>
  <c r="AC166" i="1"/>
  <c r="AB166" i="1"/>
  <c r="AA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AE165" i="1"/>
  <c r="AD165" i="1"/>
  <c r="AC165" i="1"/>
  <c r="AB165" i="1"/>
  <c r="AA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AE164" i="1"/>
  <c r="AD164" i="1"/>
  <c r="AC164" i="1"/>
  <c r="AB164" i="1"/>
  <c r="AA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AE163" i="1"/>
  <c r="AD163" i="1"/>
  <c r="AC163" i="1"/>
  <c r="AB163" i="1"/>
  <c r="AA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Z166" i="1"/>
  <c r="Z165" i="1"/>
  <c r="Z164" i="1"/>
  <c r="Z163" i="1"/>
  <c r="AF156" i="1"/>
  <c r="AF155" i="1"/>
  <c r="AF154" i="1"/>
  <c r="AF153" i="1"/>
  <c r="AF151" i="1"/>
  <c r="AF150" i="1"/>
  <c r="AF149" i="1"/>
  <c r="AF148" i="1"/>
  <c r="AF146" i="1"/>
  <c r="AF145" i="1"/>
  <c r="AF144" i="1"/>
  <c r="AF143" i="1"/>
  <c r="AF141" i="1"/>
  <c r="AF140" i="1"/>
  <c r="AF139" i="1"/>
  <c r="AF138" i="1"/>
  <c r="AF136" i="1"/>
  <c r="AF135" i="1"/>
  <c r="AF134" i="1"/>
  <c r="AF133" i="1"/>
  <c r="AF160" i="1"/>
  <c r="AF159" i="1"/>
  <c r="AF130" i="1"/>
  <c r="AF129" i="1"/>
  <c r="AF128" i="1"/>
  <c r="AF125" i="1"/>
  <c r="AF124" i="1"/>
  <c r="AF120" i="1"/>
  <c r="AF119" i="1"/>
  <c r="AF118" i="1"/>
  <c r="AF115" i="1"/>
  <c r="AF114" i="1"/>
  <c r="AF109" i="1"/>
  <c r="AF108" i="1"/>
  <c r="AF104" i="1"/>
  <c r="AF100" i="1"/>
  <c r="AF99" i="1"/>
  <c r="AF98" i="1"/>
  <c r="AF94" i="1"/>
  <c r="AF89" i="1"/>
  <c r="AF88" i="1"/>
  <c r="AF80" i="1"/>
  <c r="AF79" i="1"/>
  <c r="AF78" i="1"/>
  <c r="AF74" i="1"/>
  <c r="AF69" i="1"/>
  <c r="AF68" i="1"/>
  <c r="AF63" i="1"/>
  <c r="AF60" i="1"/>
  <c r="AF59" i="1"/>
  <c r="AF58" i="1"/>
  <c r="AF54" i="1"/>
  <c r="AF48" i="1"/>
  <c r="AF40" i="1"/>
  <c r="AF39" i="1"/>
  <c r="AF34" i="1"/>
  <c r="AF28" i="1"/>
  <c r="AF23" i="1"/>
  <c r="AF20" i="1"/>
  <c r="AF19" i="1"/>
  <c r="R176" i="1"/>
  <c r="AF22" i="1"/>
  <c r="J245" i="1"/>
  <c r="I244" i="1"/>
  <c r="I245" i="1" s="1"/>
  <c r="AF161" i="1"/>
  <c r="AF158" i="1"/>
  <c r="AF131" i="1"/>
  <c r="AF126" i="1"/>
  <c r="AF123" i="1"/>
  <c r="AF121" i="1"/>
  <c r="AF116" i="1"/>
  <c r="AF111" i="1"/>
  <c r="AF110" i="1"/>
  <c r="AF106" i="1"/>
  <c r="AF105" i="1"/>
  <c r="AF101" i="1"/>
  <c r="AF96" i="1"/>
  <c r="AF95" i="1"/>
  <c r="AF91" i="1"/>
  <c r="AF90" i="1"/>
  <c r="AF86" i="1"/>
  <c r="AF85" i="1"/>
  <c r="AF84" i="1"/>
  <c r="AF81" i="1"/>
  <c r="AF76" i="1"/>
  <c r="AF75" i="1"/>
  <c r="AF71" i="1"/>
  <c r="AF70" i="1"/>
  <c r="AF66" i="1"/>
  <c r="AF65" i="1"/>
  <c r="AF64" i="1"/>
  <c r="AF61" i="1"/>
  <c r="AF56" i="1"/>
  <c r="AF55" i="1"/>
  <c r="AF51" i="1"/>
  <c r="AF50" i="1"/>
  <c r="AF49" i="1"/>
  <c r="AF46" i="1"/>
  <c r="AF45" i="1"/>
  <c r="AF44" i="1"/>
  <c r="AF41" i="1"/>
  <c r="AF36" i="1"/>
  <c r="AF35" i="1"/>
  <c r="AF31" i="1"/>
  <c r="AF30" i="1"/>
  <c r="AF29" i="1"/>
  <c r="AF26" i="1"/>
  <c r="AF25" i="1"/>
  <c r="AF24" i="1"/>
  <c r="AF21" i="1"/>
  <c r="D16" i="1"/>
  <c r="E16" i="1" s="1"/>
  <c r="A23" i="1"/>
  <c r="A19" i="1"/>
  <c r="A20" i="1" s="1"/>
  <c r="A21" i="1"/>
  <c r="Q200" i="1"/>
  <c r="Q185" i="1"/>
  <c r="P185" i="1"/>
  <c r="M185" i="1"/>
  <c r="K185" i="1"/>
  <c r="O184" i="1"/>
  <c r="K184" i="1"/>
  <c r="M183" i="1"/>
  <c r="K183" i="1"/>
  <c r="Q182" i="1"/>
  <c r="P182" i="1"/>
  <c r="M182" i="1"/>
  <c r="K182" i="1"/>
  <c r="M181" i="1"/>
  <c r="K181" i="1"/>
  <c r="M180" i="1"/>
  <c r="K180" i="1"/>
  <c r="Q179" i="1"/>
  <c r="P179" i="1"/>
  <c r="M179" i="1"/>
  <c r="K179" i="1"/>
  <c r="AF38" i="1"/>
  <c r="AF33" i="1"/>
  <c r="AF43" i="1"/>
  <c r="AF53" i="1"/>
  <c r="AF73" i="1"/>
  <c r="AF83" i="1"/>
  <c r="AF93" i="1"/>
  <c r="AF103" i="1"/>
  <c r="AF113" i="1"/>
  <c r="AF18" i="1"/>
  <c r="AF165" i="3" l="1"/>
  <c r="AF163" i="3"/>
  <c r="AF164" i="3"/>
  <c r="A28" i="3"/>
  <c r="E16" i="3"/>
  <c r="AF166" i="3"/>
  <c r="I246" i="3"/>
  <c r="J247" i="3"/>
  <c r="J266" i="1"/>
  <c r="I265" i="1"/>
  <c r="K265" i="1" s="1"/>
  <c r="M265" i="1" s="1"/>
  <c r="O265" i="1" s="1"/>
  <c r="Q265" i="1" s="1"/>
  <c r="S265" i="1" s="1"/>
  <c r="AF164" i="1"/>
  <c r="AF165" i="1"/>
  <c r="AF166" i="1"/>
  <c r="A24" i="1"/>
  <c r="A25" i="1" s="1"/>
  <c r="A26" i="1" s="1"/>
  <c r="A28" i="1"/>
  <c r="I246" i="1"/>
  <c r="J246" i="1"/>
  <c r="F16" i="1"/>
  <c r="AF163" i="1"/>
  <c r="J248" i="3" l="1"/>
  <c r="I248" i="3"/>
  <c r="I247" i="3"/>
  <c r="F16" i="3"/>
  <c r="A29" i="3"/>
  <c r="A30" i="3" s="1"/>
  <c r="A31" i="3" s="1"/>
  <c r="A33" i="3"/>
  <c r="J267" i="1"/>
  <c r="I267" i="1"/>
  <c r="K267" i="1" s="1"/>
  <c r="M267" i="1" s="1"/>
  <c r="O267" i="1" s="1"/>
  <c r="Q267" i="1" s="1"/>
  <c r="S267" i="1" s="1"/>
  <c r="I266" i="1"/>
  <c r="K266" i="1" s="1"/>
  <c r="M266" i="1" s="1"/>
  <c r="O266" i="1" s="1"/>
  <c r="Q266" i="1" s="1"/>
  <c r="S266" i="1" s="1"/>
  <c r="J247" i="1"/>
  <c r="I247" i="1"/>
  <c r="A29" i="1"/>
  <c r="A30" i="1" s="1"/>
  <c r="A31" i="1" s="1"/>
  <c r="A33" i="1"/>
  <c r="G16" i="1"/>
  <c r="I249" i="3" l="1"/>
  <c r="J249" i="3"/>
  <c r="G16" i="3"/>
  <c r="A34" i="3"/>
  <c r="A35" i="3" s="1"/>
  <c r="A36" i="3" s="1"/>
  <c r="A38" i="3"/>
  <c r="J268" i="1"/>
  <c r="I268" i="1"/>
  <c r="K268" i="1" s="1"/>
  <c r="M268" i="1" s="1"/>
  <c r="O268" i="1" s="1"/>
  <c r="Q268" i="1" s="1"/>
  <c r="S268" i="1" s="1"/>
  <c r="H16" i="1"/>
  <c r="J248" i="1"/>
  <c r="I248" i="1"/>
  <c r="A34" i="1"/>
  <c r="A35" i="1" s="1"/>
  <c r="A36" i="1" s="1"/>
  <c r="A38" i="1"/>
  <c r="J250" i="3" l="1"/>
  <c r="I250" i="3"/>
  <c r="A39" i="3"/>
  <c r="A40" i="3" s="1"/>
  <c r="A41" i="3" s="1"/>
  <c r="A43" i="3"/>
  <c r="H16" i="3"/>
  <c r="J249" i="1"/>
  <c r="I249" i="1"/>
  <c r="A39" i="1"/>
  <c r="A40" i="1" s="1"/>
  <c r="A41" i="1" s="1"/>
  <c r="A43" i="1"/>
  <c r="I16" i="1"/>
  <c r="A44" i="3" l="1"/>
  <c r="A45" i="3" s="1"/>
  <c r="A46" i="3" s="1"/>
  <c r="A48" i="3"/>
  <c r="I16" i="3"/>
  <c r="I251" i="3"/>
  <c r="J251" i="3"/>
  <c r="J16" i="1"/>
  <c r="A48" i="1"/>
  <c r="A44" i="1"/>
  <c r="A45" i="1" s="1"/>
  <c r="A46" i="1" s="1"/>
  <c r="J250" i="1"/>
  <c r="I250" i="1"/>
  <c r="J16" i="3" l="1"/>
  <c r="J252" i="3"/>
  <c r="I252" i="3"/>
  <c r="A49" i="3"/>
  <c r="A50" i="3" s="1"/>
  <c r="A51" i="3" s="1"/>
  <c r="A53" i="3"/>
  <c r="A53" i="1"/>
  <c r="A49" i="1"/>
  <c r="A50" i="1" s="1"/>
  <c r="A51" i="1" s="1"/>
  <c r="J251" i="1"/>
  <c r="I251" i="1"/>
  <c r="K16" i="1"/>
  <c r="J253" i="3" l="1"/>
  <c r="I253" i="3"/>
  <c r="A54" i="3"/>
  <c r="A55" i="3" s="1"/>
  <c r="A56" i="3" s="1"/>
  <c r="A58" i="3"/>
  <c r="K16" i="3"/>
  <c r="J252" i="1"/>
  <c r="I252" i="1"/>
  <c r="L16" i="1"/>
  <c r="A58" i="1"/>
  <c r="A54" i="1"/>
  <c r="A55" i="1" s="1"/>
  <c r="A56" i="1" s="1"/>
  <c r="L16" i="3" l="1"/>
  <c r="J254" i="3"/>
  <c r="I254" i="3"/>
  <c r="A59" i="3"/>
  <c r="A60" i="3" s="1"/>
  <c r="A61" i="3" s="1"/>
  <c r="A63" i="3"/>
  <c r="M16" i="1"/>
  <c r="A63" i="1"/>
  <c r="A59" i="1"/>
  <c r="A60" i="1" s="1"/>
  <c r="A61" i="1" s="1"/>
  <c r="J253" i="1"/>
  <c r="I253" i="1"/>
  <c r="I255" i="3" l="1"/>
  <c r="J255" i="3"/>
  <c r="A64" i="3"/>
  <c r="A65" i="3" s="1"/>
  <c r="A66" i="3" s="1"/>
  <c r="A68" i="3"/>
  <c r="M16" i="3"/>
  <c r="A64" i="1"/>
  <c r="A65" i="1" s="1"/>
  <c r="A66" i="1" s="1"/>
  <c r="A68" i="1"/>
  <c r="I254" i="1"/>
  <c r="J254" i="1"/>
  <c r="N16" i="1"/>
  <c r="J256" i="3" l="1"/>
  <c r="I256" i="3"/>
  <c r="N16" i="3"/>
  <c r="A69" i="3"/>
  <c r="A70" i="3" s="1"/>
  <c r="A71" i="3" s="1"/>
  <c r="A73" i="3"/>
  <c r="O16" i="1"/>
  <c r="A69" i="1"/>
  <c r="A70" i="1" s="1"/>
  <c r="A71" i="1" s="1"/>
  <c r="A73" i="1"/>
  <c r="J255" i="1"/>
  <c r="I255" i="1"/>
  <c r="O16" i="3" l="1"/>
  <c r="A74" i="3"/>
  <c r="A75" i="3" s="1"/>
  <c r="A76" i="3" s="1"/>
  <c r="A78" i="3"/>
  <c r="J257" i="3"/>
  <c r="I257" i="3"/>
  <c r="A78" i="1"/>
  <c r="A74" i="1"/>
  <c r="A75" i="1" s="1"/>
  <c r="A76" i="1" s="1"/>
  <c r="P16" i="1"/>
  <c r="J256" i="1"/>
  <c r="I256" i="1"/>
  <c r="A79" i="3" l="1"/>
  <c r="A80" i="3" s="1"/>
  <c r="A81" i="3" s="1"/>
  <c r="A83" i="3"/>
  <c r="P16" i="3"/>
  <c r="J258" i="3"/>
  <c r="I258" i="3"/>
  <c r="K256" i="1"/>
  <c r="M256" i="1" s="1"/>
  <c r="O256" i="1" s="1"/>
  <c r="Q256" i="1" s="1"/>
  <c r="S256" i="1" s="1"/>
  <c r="Q16" i="1"/>
  <c r="J257" i="1"/>
  <c r="I257" i="1"/>
  <c r="K257" i="1" s="1"/>
  <c r="M257" i="1" s="1"/>
  <c r="O257" i="1" s="1"/>
  <c r="Q257" i="1" s="1"/>
  <c r="S257" i="1" s="1"/>
  <c r="A83" i="1"/>
  <c r="A79" i="1"/>
  <c r="A80" i="1" s="1"/>
  <c r="A81" i="1" s="1"/>
  <c r="Q16" i="3" l="1"/>
  <c r="K254" i="3"/>
  <c r="K255" i="3"/>
  <c r="K256" i="3"/>
  <c r="K257" i="3"/>
  <c r="A84" i="3"/>
  <c r="A85" i="3" s="1"/>
  <c r="A86" i="3" s="1"/>
  <c r="A88" i="3"/>
  <c r="I259" i="3"/>
  <c r="K259" i="3" s="1"/>
  <c r="J259" i="3"/>
  <c r="J258" i="1"/>
  <c r="I258" i="1"/>
  <c r="R16" i="1"/>
  <c r="A84" i="1"/>
  <c r="A85" i="1" s="1"/>
  <c r="A86" i="1" s="1"/>
  <c r="A88" i="1"/>
  <c r="J260" i="3" l="1"/>
  <c r="I260" i="3"/>
  <c r="K260" i="3" s="1"/>
  <c r="A89" i="3"/>
  <c r="A93" i="3"/>
  <c r="R16" i="3"/>
  <c r="S16" i="1"/>
  <c r="A89" i="1"/>
  <c r="A93" i="1"/>
  <c r="I259" i="1"/>
  <c r="K259" i="1" s="1"/>
  <c r="M259" i="1" s="1"/>
  <c r="O259" i="1" s="1"/>
  <c r="Q259" i="1" s="1"/>
  <c r="S259" i="1" s="1"/>
  <c r="J259" i="1"/>
  <c r="A94" i="3" l="1"/>
  <c r="A95" i="3" s="1"/>
  <c r="A96" i="3" s="1"/>
  <c r="A98" i="3"/>
  <c r="A90" i="3"/>
  <c r="A91" i="3" s="1"/>
  <c r="S16" i="3"/>
  <c r="J261" i="3"/>
  <c r="I261" i="3"/>
  <c r="K261" i="3" s="1"/>
  <c r="A90" i="1"/>
  <c r="A91" i="1" s="1"/>
  <c r="J260" i="1"/>
  <c r="I260" i="1"/>
  <c r="K260" i="1" s="1"/>
  <c r="A98" i="1"/>
  <c r="A94" i="1"/>
  <c r="A95" i="1" s="1"/>
  <c r="A96" i="1" s="1"/>
  <c r="T16" i="1"/>
  <c r="T16" i="3" l="1"/>
  <c r="A103" i="3"/>
  <c r="A99" i="3"/>
  <c r="A100" i="3" s="1"/>
  <c r="A101" i="3" s="1"/>
  <c r="I262" i="3"/>
  <c r="K262" i="3" s="1"/>
  <c r="J262" i="3"/>
  <c r="A103" i="1"/>
  <c r="A99" i="1"/>
  <c r="A100" i="1" s="1"/>
  <c r="A101" i="1" s="1"/>
  <c r="M260" i="1"/>
  <c r="O260" i="1" s="1"/>
  <c r="Q260" i="1" s="1"/>
  <c r="S260" i="1" s="1"/>
  <c r="U16" i="1"/>
  <c r="K254" i="1"/>
  <c r="M254" i="1" s="1"/>
  <c r="O254" i="1" s="1"/>
  <c r="Q254" i="1" s="1"/>
  <c r="S254" i="1" s="1"/>
  <c r="K255" i="1"/>
  <c r="M255" i="1" s="1"/>
  <c r="O255" i="1" s="1"/>
  <c r="Q255" i="1" s="1"/>
  <c r="S255" i="1" s="1"/>
  <c r="J261" i="1"/>
  <c r="I261" i="1"/>
  <c r="K261" i="1" s="1"/>
  <c r="M261" i="1" s="1"/>
  <c r="O261" i="1" s="1"/>
  <c r="Q261" i="1" s="1"/>
  <c r="S261" i="1" s="1"/>
  <c r="A108" i="3" l="1"/>
  <c r="A104" i="3"/>
  <c r="A105" i="3" s="1"/>
  <c r="A106" i="3" s="1"/>
  <c r="I263" i="3"/>
  <c r="K263" i="3" s="1"/>
  <c r="J263" i="3"/>
  <c r="U16" i="3"/>
  <c r="J262" i="1"/>
  <c r="I262" i="1"/>
  <c r="K262" i="1" s="1"/>
  <c r="M262" i="1" s="1"/>
  <c r="O262" i="1" s="1"/>
  <c r="Q262" i="1" s="1"/>
  <c r="S262" i="1" s="1"/>
  <c r="V16" i="1"/>
  <c r="W16" i="1" s="1"/>
  <c r="X16" i="1" s="1"/>
  <c r="A108" i="1"/>
  <c r="A104" i="1"/>
  <c r="A105" i="1" s="1"/>
  <c r="A106" i="1" s="1"/>
  <c r="J264" i="3" l="1"/>
  <c r="I264" i="3"/>
  <c r="K264" i="3" s="1"/>
  <c r="M264" i="3" s="1"/>
  <c r="O264" i="3" s="1"/>
  <c r="Q264" i="3" s="1"/>
  <c r="S264" i="3" s="1"/>
  <c r="V16" i="3"/>
  <c r="A113" i="3"/>
  <c r="A109" i="3"/>
  <c r="A110" i="3" s="1"/>
  <c r="A111" i="3" s="1"/>
  <c r="I263" i="1"/>
  <c r="K263" i="1" s="1"/>
  <c r="M263" i="1" s="1"/>
  <c r="O263" i="1" s="1"/>
  <c r="Q263" i="1" s="1"/>
  <c r="S263" i="1" s="1"/>
  <c r="J263" i="1"/>
  <c r="Y16" i="1"/>
  <c r="Z16" i="1" s="1"/>
  <c r="K253" i="1"/>
  <c r="M253" i="1" s="1"/>
  <c r="O253" i="1" s="1"/>
  <c r="Q253" i="1" s="1"/>
  <c r="S253" i="1" s="1"/>
  <c r="A113" i="1"/>
  <c r="A109" i="1"/>
  <c r="A110" i="1" s="1"/>
  <c r="A111" i="1" s="1"/>
  <c r="A118" i="3" l="1"/>
  <c r="A114" i="3"/>
  <c r="A115" i="3" s="1"/>
  <c r="A116" i="3" s="1"/>
  <c r="W16" i="3"/>
  <c r="I265" i="3"/>
  <c r="K265" i="3" s="1"/>
  <c r="M265" i="3" s="1"/>
  <c r="O265" i="3" s="1"/>
  <c r="Q265" i="3" s="1"/>
  <c r="S265" i="3" s="1"/>
  <c r="J265" i="3"/>
  <c r="AA16" i="1"/>
  <c r="A114" i="1"/>
  <c r="A115" i="1" s="1"/>
  <c r="A116" i="1" s="1"/>
  <c r="A118" i="1"/>
  <c r="K246" i="1"/>
  <c r="M246" i="1" s="1"/>
  <c r="O246" i="1" s="1"/>
  <c r="Q246" i="1" s="1"/>
  <c r="S246" i="1" s="1"/>
  <c r="K247" i="1"/>
  <c r="M247" i="1" s="1"/>
  <c r="O247" i="1" s="1"/>
  <c r="Q247" i="1" s="1"/>
  <c r="S247" i="1" s="1"/>
  <c r="J266" i="3" l="1"/>
  <c r="I266" i="3"/>
  <c r="K266" i="3" s="1"/>
  <c r="M266" i="3" s="1"/>
  <c r="O266" i="3" s="1"/>
  <c r="Q266" i="3" s="1"/>
  <c r="S266" i="3" s="1"/>
  <c r="X16" i="3"/>
  <c r="A123" i="3"/>
  <c r="A119" i="3"/>
  <c r="A120" i="3" s="1"/>
  <c r="A121" i="3" s="1"/>
  <c r="AB16" i="1"/>
  <c r="K248" i="1"/>
  <c r="M248" i="1" s="1"/>
  <c r="O248" i="1" s="1"/>
  <c r="Q248" i="1" s="1"/>
  <c r="S248" i="1" s="1"/>
  <c r="K252" i="1"/>
  <c r="M252" i="1" s="1"/>
  <c r="O252" i="1" s="1"/>
  <c r="Q252" i="1" s="1"/>
  <c r="S252" i="1" s="1"/>
  <c r="K250" i="1"/>
  <c r="M250" i="1" s="1"/>
  <c r="O250" i="1" s="1"/>
  <c r="Q250" i="1" s="1"/>
  <c r="S250" i="1" s="1"/>
  <c r="K251" i="1"/>
  <c r="M251" i="1" s="1"/>
  <c r="O251" i="1" s="1"/>
  <c r="Q251" i="1" s="1"/>
  <c r="S251" i="1" s="1"/>
  <c r="K249" i="1"/>
  <c r="M249" i="1" s="1"/>
  <c r="O249" i="1" s="1"/>
  <c r="Q249" i="1" s="1"/>
  <c r="S249" i="1" s="1"/>
  <c r="I269" i="1"/>
  <c r="K269" i="1" s="1"/>
  <c r="M269" i="1" s="1"/>
  <c r="O269" i="1" s="1"/>
  <c r="Q269" i="1" s="1"/>
  <c r="S269" i="1" s="1"/>
  <c r="J269" i="1"/>
  <c r="A123" i="1"/>
  <c r="A119" i="1"/>
  <c r="A120" i="1" s="1"/>
  <c r="A121" i="1" s="1"/>
  <c r="A128" i="3" l="1"/>
  <c r="A124" i="3"/>
  <c r="A125" i="3" s="1"/>
  <c r="Y16" i="3"/>
  <c r="K248" i="3"/>
  <c r="K251" i="3"/>
  <c r="K247" i="3"/>
  <c r="K252" i="3"/>
  <c r="K249" i="3"/>
  <c r="K253" i="3"/>
  <c r="K246" i="3"/>
  <c r="K250" i="3"/>
  <c r="I267" i="3"/>
  <c r="K267" i="3" s="1"/>
  <c r="M267" i="3" s="1"/>
  <c r="O267" i="3" s="1"/>
  <c r="Q267" i="3" s="1"/>
  <c r="S267" i="3" s="1"/>
  <c r="J267" i="3"/>
  <c r="AC16" i="1"/>
  <c r="A128" i="1"/>
  <c r="A133" i="1" s="1"/>
  <c r="A124" i="1"/>
  <c r="A125" i="1" s="1"/>
  <c r="K245" i="1"/>
  <c r="M245" i="1" s="1"/>
  <c r="O245" i="1" s="1"/>
  <c r="Q245" i="1" s="1"/>
  <c r="S245" i="1" s="1"/>
  <c r="I270" i="1"/>
  <c r="K270" i="1" s="1"/>
  <c r="M270" i="1" s="1"/>
  <c r="O270" i="1" s="1"/>
  <c r="Q270" i="1" s="1"/>
  <c r="S270" i="1" s="1"/>
  <c r="J270" i="1"/>
  <c r="J268" i="3" l="1"/>
  <c r="I268" i="3"/>
  <c r="Z16" i="3"/>
  <c r="A126" i="3"/>
  <c r="A133" i="3"/>
  <c r="A129" i="3"/>
  <c r="A130" i="3" s="1"/>
  <c r="A131" i="3" s="1"/>
  <c r="A126" i="1"/>
  <c r="A138" i="1"/>
  <c r="A134" i="1"/>
  <c r="A135" i="1" s="1"/>
  <c r="A136" i="1" s="1"/>
  <c r="AD16" i="1"/>
  <c r="J271" i="1"/>
  <c r="I271" i="1"/>
  <c r="K271" i="1" s="1"/>
  <c r="M271" i="1" s="1"/>
  <c r="O271" i="1" s="1"/>
  <c r="Q271" i="1" s="1"/>
  <c r="S271" i="1" s="1"/>
  <c r="P193" i="1"/>
  <c r="R193" i="1"/>
  <c r="K244" i="1"/>
  <c r="M244" i="1" s="1"/>
  <c r="A129" i="1"/>
  <c r="A130" i="1" s="1"/>
  <c r="AA16" i="3" l="1"/>
  <c r="A138" i="3"/>
  <c r="A134" i="3"/>
  <c r="A135" i="3" s="1"/>
  <c r="A136" i="3" s="1"/>
  <c r="I269" i="3"/>
  <c r="K269" i="3" s="1"/>
  <c r="M269" i="3" s="1"/>
  <c r="O269" i="3" s="1"/>
  <c r="Q269" i="3" s="1"/>
  <c r="S269" i="3" s="1"/>
  <c r="J269" i="3"/>
  <c r="A143" i="1"/>
  <c r="A139" i="1"/>
  <c r="A140" i="1" s="1"/>
  <c r="A141" i="1" s="1"/>
  <c r="AE16" i="1"/>
  <c r="AD170" i="1"/>
  <c r="AD169" i="1"/>
  <c r="P195" i="1"/>
  <c r="P194" i="1" s="1"/>
  <c r="L169" i="1"/>
  <c r="I168" i="1"/>
  <c r="H170" i="1"/>
  <c r="S169" i="1"/>
  <c r="D169" i="1"/>
  <c r="C169" i="1"/>
  <c r="O244" i="1"/>
  <c r="R196" i="1"/>
  <c r="A131" i="1"/>
  <c r="X170" i="1"/>
  <c r="X168" i="1"/>
  <c r="H168" i="1"/>
  <c r="E169" i="1"/>
  <c r="J169" i="1"/>
  <c r="F169" i="1"/>
  <c r="O169" i="1"/>
  <c r="C170" i="1"/>
  <c r="V168" i="1"/>
  <c r="Q170" i="1"/>
  <c r="V170" i="1"/>
  <c r="T168" i="1"/>
  <c r="D171" i="1"/>
  <c r="E168" i="1"/>
  <c r="W170" i="1"/>
  <c r="S168" i="1"/>
  <c r="M171" i="1"/>
  <c r="N168" i="1"/>
  <c r="Q168" i="1"/>
  <c r="H171" i="1"/>
  <c r="O171" i="1"/>
  <c r="I170" i="1"/>
  <c r="F168" i="1"/>
  <c r="U169" i="1"/>
  <c r="V169" i="1"/>
  <c r="N169" i="1"/>
  <c r="G168" i="1"/>
  <c r="S170" i="1"/>
  <c r="W171" i="1"/>
  <c r="P168" i="1"/>
  <c r="R169" i="1"/>
  <c r="K168" i="1"/>
  <c r="P196" i="1"/>
  <c r="R195" i="1"/>
  <c r="I272" i="1"/>
  <c r="K272" i="1" s="1"/>
  <c r="J272" i="1"/>
  <c r="A143" i="3" l="1"/>
  <c r="A139" i="3"/>
  <c r="A140" i="3" s="1"/>
  <c r="A141" i="3" s="1"/>
  <c r="AB16" i="3"/>
  <c r="AA169" i="3"/>
  <c r="AA170" i="3"/>
  <c r="AA168" i="3"/>
  <c r="J270" i="3"/>
  <c r="I270" i="3"/>
  <c r="K270" i="3" s="1"/>
  <c r="M270" i="3" s="1"/>
  <c r="O270" i="3" s="1"/>
  <c r="Q270" i="3" s="1"/>
  <c r="S270" i="3" s="1"/>
  <c r="M169" i="1"/>
  <c r="L171" i="1"/>
  <c r="Q169" i="1"/>
  <c r="Y169" i="1"/>
  <c r="L168" i="1"/>
  <c r="M170" i="1"/>
  <c r="K169" i="1"/>
  <c r="W169" i="1"/>
  <c r="R171" i="1"/>
  <c r="U168" i="1"/>
  <c r="P169" i="1"/>
  <c r="M168" i="1"/>
  <c r="AD168" i="1"/>
  <c r="Q171" i="1"/>
  <c r="D168" i="1"/>
  <c r="T170" i="1"/>
  <c r="I171" i="1"/>
  <c r="O168" i="1"/>
  <c r="W168" i="1"/>
  <c r="O170" i="1"/>
  <c r="J168" i="1"/>
  <c r="S171" i="1"/>
  <c r="I169" i="1"/>
  <c r="Y168" i="1"/>
  <c r="R168" i="1"/>
  <c r="E171" i="1"/>
  <c r="X169" i="1"/>
  <c r="T169" i="1"/>
  <c r="G169" i="1"/>
  <c r="H169" i="1"/>
  <c r="AD171" i="1"/>
  <c r="A144" i="1"/>
  <c r="A145" i="1" s="1"/>
  <c r="A146" i="1" s="1"/>
  <c r="A148" i="1"/>
  <c r="AB170" i="1"/>
  <c r="Z168" i="1"/>
  <c r="AA169" i="1"/>
  <c r="AC171" i="1"/>
  <c r="C168" i="1"/>
  <c r="Z169" i="1"/>
  <c r="AA170" i="1"/>
  <c r="AB168" i="1"/>
  <c r="AC168" i="1"/>
  <c r="Z170" i="1"/>
  <c r="AA171" i="1"/>
  <c r="AB169" i="1"/>
  <c r="AB171" i="1"/>
  <c r="AC169" i="1"/>
  <c r="Z171" i="1"/>
  <c r="AA168" i="1"/>
  <c r="AC170" i="1"/>
  <c r="AE169" i="1"/>
  <c r="AE170" i="1"/>
  <c r="AE171" i="1"/>
  <c r="AE168" i="1"/>
  <c r="U170" i="1"/>
  <c r="K170" i="1"/>
  <c r="R170" i="1"/>
  <c r="U171" i="1"/>
  <c r="V171" i="1"/>
  <c r="G171" i="1"/>
  <c r="J171" i="1"/>
  <c r="N170" i="1"/>
  <c r="C171" i="1"/>
  <c r="T171" i="1"/>
  <c r="X171" i="1"/>
  <c r="L170" i="1"/>
  <c r="K171" i="1"/>
  <c r="Y170" i="1"/>
  <c r="J170" i="1"/>
  <c r="F171" i="1"/>
  <c r="E170" i="1"/>
  <c r="Y171" i="1"/>
  <c r="F170" i="1"/>
  <c r="D170" i="1"/>
  <c r="P170" i="1"/>
  <c r="P171" i="1"/>
  <c r="G170" i="1"/>
  <c r="N171" i="1"/>
  <c r="R197" i="1"/>
  <c r="P197" i="1"/>
  <c r="R194" i="1"/>
  <c r="M272" i="1"/>
  <c r="O272" i="1" s="1"/>
  <c r="Q272" i="1" s="1"/>
  <c r="S272" i="1" s="1"/>
  <c r="K258" i="1"/>
  <c r="M258" i="1" s="1"/>
  <c r="Q244" i="1"/>
  <c r="I271" i="3" l="1"/>
  <c r="K271" i="3" s="1"/>
  <c r="M271" i="3" s="1"/>
  <c r="O271" i="3" s="1"/>
  <c r="Q271" i="3" s="1"/>
  <c r="S271" i="3" s="1"/>
  <c r="J271" i="3"/>
  <c r="AC16" i="3"/>
  <c r="AB171" i="3"/>
  <c r="AB170" i="3"/>
  <c r="AB168" i="3"/>
  <c r="AB169" i="3"/>
  <c r="P195" i="3"/>
  <c r="P193" i="3"/>
  <c r="K244" i="3"/>
  <c r="K245" i="3"/>
  <c r="R195" i="3"/>
  <c r="R193" i="3"/>
  <c r="AA171" i="3"/>
  <c r="A148" i="3"/>
  <c r="A144" i="3"/>
  <c r="A145" i="3" s="1"/>
  <c r="A146" i="3" s="1"/>
  <c r="X168" i="3"/>
  <c r="X171" i="3"/>
  <c r="X170" i="3"/>
  <c r="Y169" i="3"/>
  <c r="Q168" i="3"/>
  <c r="J170" i="3"/>
  <c r="D168" i="3"/>
  <c r="D169" i="3"/>
  <c r="D170" i="3"/>
  <c r="S170" i="3"/>
  <c r="T171" i="3"/>
  <c r="U171" i="3"/>
  <c r="V169" i="3"/>
  <c r="W171" i="3"/>
  <c r="X169" i="3"/>
  <c r="Y170" i="3"/>
  <c r="Q171" i="3"/>
  <c r="K171" i="3"/>
  <c r="D171" i="3"/>
  <c r="L169" i="3"/>
  <c r="C171" i="3"/>
  <c r="C168" i="3"/>
  <c r="S171" i="3"/>
  <c r="T170" i="3"/>
  <c r="U169" i="3"/>
  <c r="V168" i="3"/>
  <c r="W169" i="3"/>
  <c r="Y168" i="3"/>
  <c r="E169" i="3"/>
  <c r="E168" i="3"/>
  <c r="R171" i="3"/>
  <c r="M170" i="3"/>
  <c r="C170" i="3"/>
  <c r="S168" i="3"/>
  <c r="T168" i="3"/>
  <c r="U170" i="3"/>
  <c r="V170" i="3"/>
  <c r="W168" i="3"/>
  <c r="Y171" i="3"/>
  <c r="E171" i="3"/>
  <c r="R168" i="3"/>
  <c r="F168" i="3"/>
  <c r="C169" i="3"/>
  <c r="J171" i="3"/>
  <c r="R169" i="3"/>
  <c r="N168" i="3"/>
  <c r="R170" i="3"/>
  <c r="S169" i="3"/>
  <c r="T169" i="3"/>
  <c r="U168" i="3"/>
  <c r="V171" i="3"/>
  <c r="W170" i="3"/>
  <c r="Z168" i="3"/>
  <c r="Z171" i="3"/>
  <c r="Z169" i="3"/>
  <c r="Z170" i="3"/>
  <c r="AF169" i="1"/>
  <c r="A153" i="1"/>
  <c r="A149" i="1"/>
  <c r="A150" i="1" s="1"/>
  <c r="A151" i="1" s="1"/>
  <c r="AF168" i="1"/>
  <c r="Q205" i="1"/>
  <c r="AF170" i="1"/>
  <c r="Q206" i="1" s="1"/>
  <c r="Q211" i="1" s="1"/>
  <c r="Q213" i="1" s="1"/>
  <c r="AF171" i="1"/>
  <c r="S244" i="1"/>
  <c r="O258" i="1"/>
  <c r="M274" i="1"/>
  <c r="R194" i="3" l="1"/>
  <c r="R196" i="3"/>
  <c r="R197" i="3" s="1"/>
  <c r="P194" i="3"/>
  <c r="P196" i="3"/>
  <c r="P197" i="3" s="1"/>
  <c r="Q205" i="3" s="1"/>
  <c r="A153" i="3"/>
  <c r="A149" i="3"/>
  <c r="A150" i="3" s="1"/>
  <c r="A151" i="3" s="1"/>
  <c r="AD16" i="3"/>
  <c r="AC168" i="3"/>
  <c r="AC171" i="3"/>
  <c r="AC170" i="3"/>
  <c r="AC169" i="3"/>
  <c r="J272" i="3"/>
  <c r="I272" i="3"/>
  <c r="K272" i="3" s="1"/>
  <c r="M272" i="3" s="1"/>
  <c r="O272" i="3" s="1"/>
  <c r="Q272" i="3" s="1"/>
  <c r="S272" i="3" s="1"/>
  <c r="A154" i="1"/>
  <c r="A155" i="1" s="1"/>
  <c r="A156" i="1" s="1"/>
  <c r="A158" i="1"/>
  <c r="A159" i="1" s="1"/>
  <c r="A160" i="1" s="1"/>
  <c r="A161" i="1" s="1"/>
  <c r="R220" i="1"/>
  <c r="Q207" i="1"/>
  <c r="Q209" i="1"/>
  <c r="Q215" i="1"/>
  <c r="R226" i="1" s="1"/>
  <c r="Q258" i="1"/>
  <c r="O274" i="1"/>
  <c r="AD170" i="3" l="1"/>
  <c r="AE16" i="3"/>
  <c r="AD171" i="3"/>
  <c r="AD168" i="3"/>
  <c r="AD169" i="3"/>
  <c r="A158" i="3"/>
  <c r="A159" i="3" s="1"/>
  <c r="A160" i="3" s="1"/>
  <c r="A161" i="3" s="1"/>
  <c r="A154" i="3"/>
  <c r="A155" i="3" s="1"/>
  <c r="A156" i="3" s="1"/>
  <c r="K258" i="3"/>
  <c r="M258" i="3" s="1"/>
  <c r="O258" i="3" s="1"/>
  <c r="Q258" i="3" s="1"/>
  <c r="S258" i="3" s="1"/>
  <c r="R222" i="1"/>
  <c r="S258" i="1"/>
  <c r="S274" i="1" s="1"/>
  <c r="Q274" i="1"/>
  <c r="F170" i="3" l="1"/>
  <c r="N169" i="3"/>
  <c r="G170" i="3"/>
  <c r="K170" i="3"/>
  <c r="O169" i="3"/>
  <c r="G169" i="3"/>
  <c r="K169" i="3"/>
  <c r="O170" i="3"/>
  <c r="G168" i="3"/>
  <c r="K168" i="3"/>
  <c r="O171" i="3"/>
  <c r="G171" i="3"/>
  <c r="O168" i="3"/>
  <c r="H169" i="3"/>
  <c r="P168" i="3"/>
  <c r="H171" i="3"/>
  <c r="L171" i="3"/>
  <c r="P169" i="3"/>
  <c r="H170" i="3"/>
  <c r="L170" i="3"/>
  <c r="P171" i="3"/>
  <c r="H168" i="3"/>
  <c r="L168" i="3"/>
  <c r="P170" i="3"/>
  <c r="I170" i="3"/>
  <c r="M169" i="3"/>
  <c r="E170" i="3"/>
  <c r="I168" i="3"/>
  <c r="Q169" i="3"/>
  <c r="I169" i="3"/>
  <c r="M168" i="3"/>
  <c r="Q170" i="3"/>
  <c r="I171" i="3"/>
  <c r="M171" i="3"/>
  <c r="J168" i="3"/>
  <c r="N171" i="3"/>
  <c r="F169" i="3"/>
  <c r="N170" i="3"/>
  <c r="F171" i="3"/>
  <c r="J169" i="3"/>
  <c r="M274" i="3"/>
  <c r="Q276" i="3" s="1"/>
  <c r="Q202" i="3" s="1"/>
  <c r="AE171" i="3"/>
  <c r="AE168" i="3"/>
  <c r="AE170" i="3"/>
  <c r="AE169" i="3"/>
  <c r="Q276" i="1"/>
  <c r="Q202" i="1" s="1"/>
  <c r="R221" i="1" s="1"/>
  <c r="AF171" i="3" l="1"/>
  <c r="AF170" i="3"/>
  <c r="Q206" i="3" s="1"/>
  <c r="O274" i="3"/>
  <c r="AF169" i="3"/>
  <c r="AF168" i="3"/>
  <c r="S274" i="3" l="1"/>
  <c r="Q274" i="3"/>
  <c r="R220" i="3"/>
  <c r="Q209" i="3"/>
  <c r="R221" i="3" s="1"/>
  <c r="Q211" i="3"/>
  <c r="Q213" i="3" s="1"/>
  <c r="Q207" i="3"/>
  <c r="Q215" i="3" l="1"/>
  <c r="R222" i="3" s="1"/>
  <c r="R226" i="3" l="1"/>
</calcChain>
</file>

<file path=xl/sharedStrings.xml><?xml version="1.0" encoding="utf-8"?>
<sst xmlns="http://schemas.openxmlformats.org/spreadsheetml/2006/main" count="479" uniqueCount="108">
  <si>
    <t>TYPE:</t>
  </si>
  <si>
    <t>Individual</t>
  </si>
  <si>
    <t>SMSBP:</t>
  </si>
  <si>
    <t>FOR THE STATE OF:</t>
  </si>
  <si>
    <t>COMPANY NAME:</t>
  </si>
  <si>
    <t>NAIC GROUP CODE:</t>
  </si>
  <si>
    <t>NAIC #:</t>
  </si>
  <si>
    <t>ADDRESS:</t>
  </si>
  <si>
    <t>PERSON COMPLETING THIS EXHIBIT:</t>
  </si>
  <si>
    <t>TITLE:</t>
  </si>
  <si>
    <t>TEL NO:</t>
  </si>
  <si>
    <t>YEAR</t>
  </si>
  <si>
    <t>CALENDAR YEAR EXPERIENCE</t>
  </si>
  <si>
    <t>OF</t>
  </si>
  <si>
    <t>ISSUE</t>
  </si>
  <si>
    <t>DATA ITEM</t>
  </si>
  <si>
    <t>TOTAL</t>
  </si>
  <si>
    <t>EARNED PREMIUM</t>
  </si>
  <si>
    <t>INCURRED CLAIMS</t>
  </si>
  <si>
    <t>LIFE YRS EXPOSED</t>
  </si>
  <si>
    <t>ANNUALIZED PREM</t>
  </si>
  <si>
    <t>FOR</t>
  </si>
  <si>
    <t>ALL</t>
  </si>
  <si>
    <t>YEARS</t>
  </si>
  <si>
    <t>WITHOUT</t>
  </si>
  <si>
    <t>YEAR'S</t>
  </si>
  <si>
    <t>ISSUES</t>
  </si>
  <si>
    <t>EARNED</t>
  </si>
  <si>
    <t>INCURRED</t>
  </si>
  <si>
    <t>PREMIUM</t>
  </si>
  <si>
    <t>CLAIMS</t>
  </si>
  <si>
    <t>LINE #</t>
  </si>
  <si>
    <t>(Column a)</t>
  </si>
  <si>
    <t>(Column b)</t>
  </si>
  <si>
    <t>Current Year's Experience</t>
  </si>
  <si>
    <t>A)</t>
  </si>
  <si>
    <t>Total (All Policy Years)</t>
  </si>
  <si>
    <t>B)</t>
  </si>
  <si>
    <t>Current Year's Issues</t>
  </si>
  <si>
    <t>C)</t>
  </si>
  <si>
    <t>Net (1A - 1B)</t>
  </si>
  <si>
    <t>Past Years' Experience (All Policy Years)</t>
  </si>
  <si>
    <t>Total Experience (1C + 2)</t>
  </si>
  <si>
    <t>Refunds Last Year (Excluding Interest)</t>
  </si>
  <si>
    <t>Previous Refunds Since Inception (Excluding Interest)</t>
  </si>
  <si>
    <t>Refunds Since Inception (Excluding Interest)</t>
  </si>
  <si>
    <t>Benchmark Ratio Since Inception</t>
  </si>
  <si>
    <t>RATIO 1</t>
  </si>
  <si>
    <t>Experience Ratio Since Inception</t>
  </si>
  <si>
    <t>(Line 3 Column b) / ([Line 3 Column a] - Line 6)</t>
  </si>
  <si>
    <t>RATIO 2</t>
  </si>
  <si>
    <t>Life Years Exposed Since Inception</t>
  </si>
  <si>
    <t>Tolerance Permitted</t>
  </si>
  <si>
    <t>Adjustment to Incurred Claims for Credibility</t>
  </si>
  <si>
    <t xml:space="preserve">RATIO 3 = Ratio 2 + Tolerance </t>
  </si>
  <si>
    <t>Adjusted Incurred Claims</t>
  </si>
  <si>
    <t/>
  </si>
  <si>
    <t>(Line 3 Column a - Line 6) x Line 11</t>
  </si>
  <si>
    <t>Refund Due</t>
  </si>
  <si>
    <t>(Line 3 Column a - Line 6 - (Line12 / Line7))</t>
  </si>
  <si>
    <t>Deminimus Amount</t>
  </si>
  <si>
    <t>(.005 x Annualized Premium Inforce at 12/31)</t>
  </si>
  <si>
    <t>CONCLUSION  FOR NO REFUND</t>
  </si>
  <si>
    <t>IF</t>
  </si>
  <si>
    <t>Line 10 &lt; 500 Life Years Exposed</t>
  </si>
  <si>
    <t>Line 11 &gt; Line 7</t>
  </si>
  <si>
    <t>Line 13 &lt; Line 14</t>
  </si>
  <si>
    <t>CONCLUSION FOR REFUND</t>
  </si>
  <si>
    <t xml:space="preserve">IF </t>
  </si>
  <si>
    <t>Line 13 &gt; Line 14</t>
  </si>
  <si>
    <t>CREDIBILITY TABLE</t>
  </si>
  <si>
    <t>LIFE YEARS</t>
  </si>
  <si>
    <t>TOLERANCE</t>
  </si>
  <si>
    <t>&lt;500</t>
  </si>
  <si>
    <t>Not credible</t>
  </si>
  <si>
    <t>500-999</t>
  </si>
  <si>
    <t>1000-2499</t>
  </si>
  <si>
    <t>2500-4999</t>
  </si>
  <si>
    <t>5000-9999</t>
  </si>
  <si>
    <t>10000 or &gt;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</si>
  <si>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</si>
  <si>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</si>
  <si>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</si>
  <si>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</si>
  <si>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</si>
  <si>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</si>
  <si>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</si>
  <si>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</si>
  <si>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</si>
  <si>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</si>
  <si>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</si>
  <si>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CAL</t>
  </si>
  <si>
    <t>CUMUL</t>
  </si>
  <si>
    <t>FACTOR</t>
  </si>
  <si>
    <t>B x C</t>
  </si>
  <si>
    <t>LOSS R</t>
  </si>
  <si>
    <t>D x E</t>
  </si>
  <si>
    <t>B x G</t>
  </si>
  <si>
    <t>H x I</t>
  </si>
  <si>
    <t>TOTAL:</t>
  </si>
  <si>
    <t>BENCHMARK RATIO SINCE INCEPTION (RATIO 1):</t>
  </si>
  <si>
    <t>Group</t>
  </si>
  <si>
    <t>POLICY</t>
  </si>
  <si>
    <t>YEAR LR</t>
  </si>
  <si>
    <t>CURRENT</t>
  </si>
  <si>
    <t>FOR CALENDAR YEAR ENDING DECEMBER 31,</t>
  </si>
  <si>
    <t>MEDICARE SUPPLEMENT REFUND CALCULATION FORM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</si>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</sst>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3.75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Protection="1"/>
    <xf numFmtId="2" fontId="0" fillId="0" borderId="0" xfId="0" applyNumberFormat="1" applyProtection="1"/>
    <xf numFmtId="164" fontId="0" fillId="0" borderId="0" xfId="0" applyNumberFormat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/>
    <xf numFmtId="0" fontId="0" fillId="0" borderId="0" xfId="0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6" fillId="0" borderId="0" xfId="0" quotePrefix="1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7" fillId="0" borderId="0" xfId="0" applyFont="1"/>
    <xf numFmtId="0" fontId="7" fillId="0" borderId="0" xfId="0" applyFont="1" applyFill="1" applyAlignment="1">
      <alignment horizontal="centerContinuous"/>
    </xf>
    <xf numFmtId="0" fontId="0" fillId="2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8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Continuous"/>
    </xf>
    <xf numFmtId="0" fontId="8" fillId="0" borderId="0" xfId="0" quotePrefix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/>
    <xf numFmtId="0" fontId="0" fillId="0" borderId="8" xfId="0" applyFill="1" applyBorder="1"/>
    <xf numFmtId="0" fontId="5" fillId="0" borderId="9" xfId="0" applyFont="1" applyFill="1" applyBorder="1" applyProtection="1"/>
    <xf numFmtId="0" fontId="0" fillId="0" borderId="9" xfId="0" applyFill="1" applyBorder="1" applyProtection="1"/>
    <xf numFmtId="0" fontId="0" fillId="0" borderId="9" xfId="0" applyFill="1" applyBorder="1"/>
    <xf numFmtId="0" fontId="0" fillId="2" borderId="9" xfId="0" applyFill="1" applyBorder="1" applyProtection="1">
      <protection locked="0"/>
    </xf>
    <xf numFmtId="0" fontId="0" fillId="0" borderId="10" xfId="0" applyFill="1" applyBorder="1"/>
    <xf numFmtId="0" fontId="0" fillId="0" borderId="10" xfId="0" quotePrefix="1" applyFill="1" applyBorder="1" applyAlignment="1">
      <alignment horizontal="left"/>
    </xf>
    <xf numFmtId="0" fontId="0" fillId="0" borderId="11" xfId="0" applyFill="1" applyBorder="1"/>
    <xf numFmtId="0" fontId="0" fillId="0" borderId="7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10" fillId="0" borderId="9" xfId="0" applyFont="1" applyFill="1" applyBorder="1" applyProtection="1"/>
    <xf numFmtId="0" fontId="12" fillId="0" borderId="0" xfId="0" applyFont="1"/>
    <xf numFmtId="0" fontId="12" fillId="0" borderId="0" xfId="0" applyFont="1" applyAlignment="1">
      <alignment horizontal="right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quotePrefix="1" applyFont="1" applyFill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8" fillId="0" borderId="0" xfId="0" quotePrefix="1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20" xfId="0" applyFill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2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quotePrefix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quotePrefix="1" applyAlignment="1" applyProtection="1">
      <alignment horizontal="right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quotePrefix="1" applyBorder="1" applyAlignment="1" applyProtection="1">
      <alignment horizontal="right"/>
      <protection locked="0"/>
    </xf>
    <xf numFmtId="0" fontId="0" fillId="0" borderId="32" xfId="0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33" xfId="0" applyBorder="1" applyAlignment="1" applyProtection="1">
      <alignment horizontal="right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quotePrefix="1" applyBorder="1" applyAlignment="1" applyProtection="1">
      <alignment horizontal="right"/>
      <protection locked="0"/>
    </xf>
    <xf numFmtId="0" fontId="0" fillId="0" borderId="35" xfId="0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6" xfId="0" applyBorder="1" applyAlignment="1" applyProtection="1">
      <alignment horizontal="right"/>
      <protection locked="0"/>
    </xf>
    <xf numFmtId="0" fontId="0" fillId="0" borderId="37" xfId="0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0" fontId="0" fillId="0" borderId="38" xfId="0" applyBorder="1" applyAlignment="1" applyProtection="1">
      <alignment horizontal="right"/>
      <protection locked="0"/>
    </xf>
    <xf numFmtId="0" fontId="0" fillId="0" borderId="34" xfId="0" quotePrefix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quotePrefix="1" applyBorder="1" applyAlignment="1" applyProtection="1">
      <alignment horizontal="left"/>
      <protection locked="0"/>
    </xf>
    <xf numFmtId="0" fontId="0" fillId="0" borderId="25" xfId="0" applyFill="1" applyBorder="1" applyProtection="1"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0" fillId="0" borderId="2" xfId="0" applyFill="1" applyBorder="1" applyProtection="1">
      <protection locked="0"/>
    </xf>
    <xf numFmtId="164" fontId="0" fillId="0" borderId="2" xfId="0" quotePrefix="1" applyNumberFormat="1" applyFill="1" applyBorder="1" applyAlignment="1" applyProtection="1">
      <alignment horizontal="right"/>
      <protection locked="0"/>
    </xf>
    <xf numFmtId="0" fontId="0" fillId="0" borderId="39" xfId="0" quotePrefix="1" applyFill="1" applyBorder="1" applyAlignment="1" applyProtection="1">
      <alignment horizontal="left"/>
      <protection locked="0"/>
    </xf>
    <xf numFmtId="0" fontId="0" fillId="0" borderId="35" xfId="0" applyBorder="1" applyAlignment="1" applyProtection="1">
      <protection locked="0"/>
    </xf>
    <xf numFmtId="164" fontId="0" fillId="0" borderId="0" xfId="0" applyNumberFormat="1" applyFill="1" applyProtection="1">
      <protection locked="0"/>
    </xf>
    <xf numFmtId="0" fontId="0" fillId="0" borderId="25" xfId="0" quotePrefix="1" applyFill="1" applyBorder="1" applyAlignment="1" applyProtection="1">
      <alignment horizontal="right"/>
      <protection locked="0"/>
    </xf>
    <xf numFmtId="0" fontId="0" fillId="0" borderId="35" xfId="0" quotePrefix="1" applyBorder="1" applyAlignment="1" applyProtection="1">
      <alignment horizontal="lef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1" fontId="0" fillId="0" borderId="39" xfId="0" applyNumberFormat="1" applyBorder="1" applyAlignment="1" applyProtection="1">
      <alignment horizontal="right"/>
      <protection locked="0"/>
    </xf>
    <xf numFmtId="0" fontId="0" fillId="0" borderId="25" xfId="0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" fontId="0" fillId="0" borderId="4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0" fontId="1" fillId="0" borderId="0" xfId="0" quotePrefix="1" applyFont="1" applyFill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1" fillId="0" borderId="8" xfId="0" quotePrefix="1" applyFont="1" applyFill="1" applyBorder="1" applyAlignment="1" applyProtection="1">
      <alignment horizontal="centerContinuous"/>
      <protection locked="0"/>
    </xf>
    <xf numFmtId="0" fontId="1" fillId="0" borderId="9" xfId="0" quotePrefix="1" applyFont="1" applyFill="1" applyBorder="1" applyAlignment="1" applyProtection="1">
      <alignment horizontal="centerContinuous"/>
      <protection locked="0"/>
    </xf>
    <xf numFmtId="0" fontId="1" fillId="0" borderId="9" xfId="0" applyFont="1" applyFill="1" applyBorder="1" applyAlignment="1" applyProtection="1">
      <alignment horizontal="centerContinuous"/>
      <protection locked="0"/>
    </xf>
    <xf numFmtId="0" fontId="0" fillId="0" borderId="9" xfId="0" applyFill="1" applyBorder="1" applyAlignment="1" applyProtection="1">
      <alignment horizontal="centerContinuous"/>
      <protection locked="0"/>
    </xf>
    <xf numFmtId="0" fontId="0" fillId="0" borderId="4" xfId="0" applyFill="1" applyBorder="1" applyAlignment="1" applyProtection="1">
      <alignment horizontal="centerContinuous"/>
      <protection locked="0"/>
    </xf>
    <xf numFmtId="0" fontId="1" fillId="0" borderId="10" xfId="0" quotePrefix="1" applyFont="1" applyFill="1" applyBorder="1" applyAlignment="1" applyProtection="1">
      <alignment horizontal="centerContinuous"/>
      <protection locked="0"/>
    </xf>
    <xf numFmtId="0" fontId="1" fillId="0" borderId="0" xfId="0" quotePrefix="1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0" fillId="0" borderId="5" xfId="0" applyFill="1" applyBorder="1" applyAlignment="1" applyProtection="1">
      <alignment horizontal="centerContinuous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1" fillId="0" borderId="41" xfId="0" applyFont="1" applyFill="1" applyBorder="1" applyAlignment="1" applyProtection="1">
      <alignment horizontal="centerContinuous"/>
      <protection locked="0"/>
    </xf>
    <xf numFmtId="0" fontId="1" fillId="0" borderId="42" xfId="0" applyFont="1" applyFill="1" applyBorder="1" applyAlignment="1" applyProtection="1">
      <alignment horizontal="centerContinuous"/>
      <protection locked="0"/>
    </xf>
    <xf numFmtId="0" fontId="0" fillId="0" borderId="42" xfId="0" applyFill="1" applyBorder="1" applyAlignment="1" applyProtection="1">
      <alignment horizontal="centerContinuous"/>
      <protection locked="0"/>
    </xf>
    <xf numFmtId="0" fontId="0" fillId="0" borderId="43" xfId="0" applyFill="1" applyBorder="1" applyAlignment="1" applyProtection="1">
      <alignment horizontal="centerContinuous"/>
      <protection locked="0"/>
    </xf>
    <xf numFmtId="0" fontId="1" fillId="0" borderId="10" xfId="0" applyFont="1" applyFill="1" applyBorder="1" applyAlignment="1" applyProtection="1">
      <alignment horizontal="centerContinuous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31" xfId="0" applyBorder="1" applyProtection="1">
      <protection locked="0"/>
    </xf>
    <xf numFmtId="0" fontId="2" fillId="0" borderId="44" xfId="0" applyFont="1" applyFill="1" applyBorder="1" applyAlignment="1" applyProtection="1">
      <alignment horizontal="right"/>
      <protection locked="0"/>
    </xf>
    <xf numFmtId="0" fontId="2" fillId="0" borderId="32" xfId="0" applyFont="1" applyFill="1" applyBorder="1" applyAlignment="1" applyProtection="1">
      <alignment horizontal="left"/>
      <protection locked="0"/>
    </xf>
    <xf numFmtId="0" fontId="0" fillId="0" borderId="45" xfId="0" applyBorder="1" applyProtection="1">
      <protection locked="0"/>
    </xf>
    <xf numFmtId="0" fontId="0" fillId="0" borderId="46" xfId="0" quotePrefix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11" xfId="0" applyBorder="1" applyProtection="1">
      <protection locked="0"/>
    </xf>
    <xf numFmtId="0" fontId="0" fillId="0" borderId="47" xfId="0" quotePrefix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quotePrefix="1" applyFill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quotePrefix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164" fontId="0" fillId="0" borderId="52" xfId="0" applyNumberForma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7" xfId="0" applyNumberFormat="1" applyBorder="1" applyProtection="1">
      <protection locked="0"/>
    </xf>
    <xf numFmtId="0" fontId="1" fillId="0" borderId="48" xfId="0" applyFont="1" applyBorder="1" applyAlignment="1" applyProtection="1">
      <alignment horizontal="centerContinuous"/>
      <protection locked="0"/>
    </xf>
    <xf numFmtId="0" fontId="1" fillId="0" borderId="17" xfId="0" applyFont="1" applyBorder="1" applyProtection="1">
      <protection locked="0"/>
    </xf>
    <xf numFmtId="0" fontId="0" fillId="0" borderId="37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54" xfId="0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54" xfId="0" applyFill="1" applyBorder="1" applyProtection="1">
      <protection locked="0"/>
    </xf>
    <xf numFmtId="0" fontId="0" fillId="0" borderId="54" xfId="0" applyFill="1" applyBorder="1" applyAlignment="1" applyProtection="1">
      <alignment horizontal="right"/>
      <protection locked="0"/>
    </xf>
    <xf numFmtId="0" fontId="0" fillId="0" borderId="37" xfId="0" applyFill="1" applyBorder="1" applyProtection="1">
      <protection locked="0"/>
    </xf>
    <xf numFmtId="2" fontId="0" fillId="0" borderId="39" xfId="0" applyNumberFormat="1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164" fontId="0" fillId="0" borderId="50" xfId="0" applyNumberForma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right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164" fontId="0" fillId="0" borderId="56" xfId="0" applyNumberFormat="1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3" fontId="0" fillId="0" borderId="50" xfId="0" applyNumberFormat="1" applyFill="1" applyBorder="1" applyAlignment="1" applyProtection="1">
      <alignment horizontal="center"/>
      <protection locked="0"/>
    </xf>
    <xf numFmtId="3" fontId="0" fillId="0" borderId="56" xfId="0" applyNumberFormat="1" applyFill="1" applyBorder="1" applyAlignment="1" applyProtection="1">
      <alignment horizontal="center"/>
      <protection locked="0"/>
    </xf>
    <xf numFmtId="3" fontId="0" fillId="0" borderId="52" xfId="0" applyNumberFormat="1" applyBorder="1" applyAlignment="1" applyProtection="1">
      <alignment horizontal="center"/>
      <protection locked="0"/>
    </xf>
    <xf numFmtId="3" fontId="0" fillId="0" borderId="17" xfId="0" applyNumberFormat="1" applyBorder="1" applyAlignment="1" applyProtection="1">
      <alignment horizontal="center"/>
      <protection locked="0"/>
    </xf>
    <xf numFmtId="3" fontId="0" fillId="0" borderId="50" xfId="0" applyNumberFormat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3" fontId="0" fillId="0" borderId="57" xfId="0" applyNumberFormat="1" applyBorder="1" applyAlignment="1" applyProtection="1">
      <alignment horizontal="center"/>
      <protection locked="0"/>
    </xf>
    <xf numFmtId="164" fontId="0" fillId="0" borderId="0" xfId="0" applyNumberFormat="1" applyBorder="1" applyProtection="1"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80"/>
  <sheetViews>
    <sheetView tabSelected="1" view="pageBreakPreview" topLeftCell="A98" zoomScale="60" zoomScaleNormal="55" workbookViewId="0">
      <selection activeCell="AH175" sqref="AH175"/>
    </sheetView>
  </sheetViews>
  <sheetFormatPr defaultRowHeight="12.75" x14ac:dyDescent="0.2"/>
  <cols>
    <col min="1" max="1" width="11.5703125" style="12" bestFit="1" customWidth="1"/>
    <col min="2" max="2" width="20.7109375" customWidth="1"/>
    <col min="3" max="22" width="11.85546875" customWidth="1"/>
    <col min="23" max="23" width="11.85546875" style="5" customWidth="1"/>
    <col min="24" max="27" width="11.85546875" customWidth="1"/>
    <col min="28" max="31" width="11.85546875" hidden="1" customWidth="1"/>
    <col min="32" max="68" width="11.85546875" customWidth="1"/>
  </cols>
  <sheetData>
    <row r="1" spans="1:33" ht="25.5" customHeight="1" x14ac:dyDescent="0.4">
      <c r="A1" s="246" t="s">
        <v>106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3" ht="26.25" x14ac:dyDescent="0.4">
      <c r="A2" s="13"/>
      <c r="B2" s="6"/>
      <c r="C2" s="6"/>
      <c r="D2" s="6"/>
      <c r="E2" s="6"/>
      <c r="G2" s="18"/>
      <c r="K2" s="18"/>
      <c r="L2" s="19"/>
      <c r="M2" s="19"/>
      <c r="N2" s="19"/>
      <c r="O2" s="19"/>
      <c r="P2" s="18"/>
      <c r="Q2" s="16" t="s">
        <v>105</v>
      </c>
      <c r="R2" s="17">
        <v>2016</v>
      </c>
    </row>
    <row r="3" spans="1:33" s="25" customFormat="1" x14ac:dyDescent="0.2">
      <c r="A3" s="23"/>
      <c r="B3" s="24"/>
      <c r="C3" s="24"/>
      <c r="D3" s="24"/>
      <c r="E3" s="24"/>
      <c r="F3" s="24"/>
      <c r="L3" s="26"/>
      <c r="M3" s="26"/>
      <c r="N3" s="26"/>
      <c r="O3" s="26"/>
      <c r="Q3" s="27"/>
      <c r="R3" s="28"/>
      <c r="W3" s="29"/>
    </row>
    <row r="4" spans="1:33" ht="13.5" thickBot="1" x14ac:dyDescent="0.25"/>
    <row r="5" spans="1:33" x14ac:dyDescent="0.2">
      <c r="K5" s="36" t="s">
        <v>0</v>
      </c>
      <c r="L5" s="37"/>
      <c r="M5" s="47" t="s">
        <v>1</v>
      </c>
      <c r="N5" s="38"/>
      <c r="O5" s="38"/>
      <c r="P5" s="39" t="s">
        <v>2</v>
      </c>
      <c r="Q5" s="40"/>
      <c r="R5" s="32"/>
    </row>
    <row r="6" spans="1:33" x14ac:dyDescent="0.2">
      <c r="K6" s="41" t="s">
        <v>3</v>
      </c>
      <c r="L6" s="7"/>
      <c r="M6" s="14"/>
      <c r="N6" s="8"/>
      <c r="O6" s="8"/>
      <c r="P6" s="10"/>
      <c r="Q6" s="8"/>
      <c r="R6" s="33"/>
    </row>
    <row r="7" spans="1:33" x14ac:dyDescent="0.2">
      <c r="K7" s="41" t="s">
        <v>4</v>
      </c>
      <c r="L7" s="7"/>
      <c r="M7" s="14"/>
      <c r="N7" s="8"/>
      <c r="O7" s="8"/>
      <c r="P7" s="10"/>
      <c r="Q7" s="8"/>
      <c r="R7" s="33"/>
    </row>
    <row r="8" spans="1:33" x14ac:dyDescent="0.2">
      <c r="K8" s="41" t="s">
        <v>5</v>
      </c>
      <c r="L8" s="7"/>
      <c r="M8" s="15"/>
      <c r="N8" s="8"/>
      <c r="O8" s="8"/>
      <c r="P8" s="10" t="s">
        <v>6</v>
      </c>
      <c r="Q8" s="15"/>
      <c r="R8" s="33"/>
    </row>
    <row r="9" spans="1:33" x14ac:dyDescent="0.2">
      <c r="K9" s="41" t="s">
        <v>7</v>
      </c>
      <c r="L9" s="8"/>
      <c r="M9" s="14"/>
      <c r="N9" s="8"/>
      <c r="O9" s="8"/>
      <c r="P9" s="8"/>
      <c r="Q9" s="8"/>
      <c r="R9" s="33"/>
      <c r="AG9" s="3"/>
    </row>
    <row r="10" spans="1:33" x14ac:dyDescent="0.2">
      <c r="K10" s="42" t="s">
        <v>8</v>
      </c>
      <c r="L10" s="7"/>
      <c r="M10" s="7"/>
      <c r="N10" s="8"/>
      <c r="O10" s="14"/>
      <c r="P10" s="8"/>
      <c r="Q10" s="8"/>
      <c r="R10" s="33"/>
    </row>
    <row r="11" spans="1:33" ht="13.5" thickBot="1" x14ac:dyDescent="0.25">
      <c r="K11" s="43" t="s">
        <v>9</v>
      </c>
      <c r="L11" s="44"/>
      <c r="M11" s="45"/>
      <c r="N11" s="44"/>
      <c r="O11" s="44"/>
      <c r="P11" s="35" t="s">
        <v>10</v>
      </c>
      <c r="Q11" s="46"/>
      <c r="R11" s="34"/>
    </row>
    <row r="12" spans="1:33" x14ac:dyDescent="0.2">
      <c r="J12" s="10"/>
      <c r="K12" s="8"/>
      <c r="L12" s="8"/>
      <c r="M12" s="8"/>
      <c r="N12" s="8"/>
      <c r="O12" s="10"/>
      <c r="P12" s="10"/>
      <c r="Q12" s="22"/>
      <c r="R12" s="9"/>
    </row>
    <row r="13" spans="1:33" ht="13.5" thickBot="1" x14ac:dyDescent="0.25"/>
    <row r="14" spans="1:33" x14ac:dyDescent="0.2">
      <c r="A14" s="65" t="s">
        <v>11</v>
      </c>
      <c r="B14" s="66"/>
      <c r="C14" s="66"/>
      <c r="D14" s="66"/>
      <c r="E14" s="66"/>
      <c r="F14" s="66"/>
      <c r="G14" s="66"/>
      <c r="H14" s="67"/>
      <c r="I14" s="68"/>
      <c r="J14" s="68"/>
      <c r="K14" s="68"/>
      <c r="L14" s="68"/>
      <c r="M14" s="68"/>
      <c r="N14" s="69" t="s">
        <v>12</v>
      </c>
      <c r="O14" s="68"/>
      <c r="P14" s="68"/>
      <c r="Q14" s="68"/>
      <c r="R14" s="68"/>
      <c r="S14" s="70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217"/>
      <c r="AF14" s="71"/>
    </row>
    <row r="15" spans="1:33" x14ac:dyDescent="0.2">
      <c r="A15" s="72" t="s">
        <v>13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218"/>
      <c r="AF15" s="74"/>
    </row>
    <row r="16" spans="1:33" x14ac:dyDescent="0.2">
      <c r="A16" s="72" t="s">
        <v>14</v>
      </c>
      <c r="B16" s="75" t="s">
        <v>15</v>
      </c>
      <c r="C16" s="75">
        <v>1992</v>
      </c>
      <c r="D16" s="75">
        <f>+C16+1</f>
        <v>1993</v>
      </c>
      <c r="E16" s="75">
        <f>+D16+1</f>
        <v>1994</v>
      </c>
      <c r="F16" s="75">
        <f>+E16+1</f>
        <v>1995</v>
      </c>
      <c r="G16" s="75">
        <f>+F16+1</f>
        <v>1996</v>
      </c>
      <c r="H16" s="75">
        <f>+G16+1</f>
        <v>1997</v>
      </c>
      <c r="I16" s="75">
        <f t="shared" ref="I16:V16" si="0">+H16+1</f>
        <v>1998</v>
      </c>
      <c r="J16" s="75">
        <f t="shared" si="0"/>
        <v>1999</v>
      </c>
      <c r="K16" s="75">
        <f t="shared" si="0"/>
        <v>2000</v>
      </c>
      <c r="L16" s="75">
        <f t="shared" si="0"/>
        <v>2001</v>
      </c>
      <c r="M16" s="75">
        <f t="shared" si="0"/>
        <v>2002</v>
      </c>
      <c r="N16" s="75">
        <f t="shared" si="0"/>
        <v>2003</v>
      </c>
      <c r="O16" s="75">
        <f t="shared" si="0"/>
        <v>2004</v>
      </c>
      <c r="P16" s="75">
        <f t="shared" si="0"/>
        <v>2005</v>
      </c>
      <c r="Q16" s="75">
        <f t="shared" si="0"/>
        <v>2006</v>
      </c>
      <c r="R16" s="75">
        <f t="shared" si="0"/>
        <v>2007</v>
      </c>
      <c r="S16" s="75">
        <f t="shared" si="0"/>
        <v>2008</v>
      </c>
      <c r="T16" s="75">
        <f t="shared" si="0"/>
        <v>2009</v>
      </c>
      <c r="U16" s="75">
        <f t="shared" si="0"/>
        <v>2010</v>
      </c>
      <c r="V16" s="75">
        <f t="shared" si="0"/>
        <v>2011</v>
      </c>
      <c r="W16" s="75">
        <f t="shared" ref="W16" si="1">+V16+1</f>
        <v>2012</v>
      </c>
      <c r="X16" s="75">
        <f t="shared" ref="X16" si="2">+W16+1</f>
        <v>2013</v>
      </c>
      <c r="Y16" s="75">
        <f t="shared" ref="Y16" si="3">+X16+1</f>
        <v>2014</v>
      </c>
      <c r="Z16" s="75">
        <f t="shared" ref="Z16" si="4">+Y16+1</f>
        <v>2015</v>
      </c>
      <c r="AA16" s="75">
        <f t="shared" ref="AA16" si="5">+Z16+1</f>
        <v>2016</v>
      </c>
      <c r="AB16" s="75">
        <f t="shared" ref="AB16" si="6">+AA16+1</f>
        <v>2017</v>
      </c>
      <c r="AC16" s="75">
        <f t="shared" ref="AC16" si="7">+AB16+1</f>
        <v>2018</v>
      </c>
      <c r="AD16" s="75">
        <f t="shared" ref="AD16" si="8">+AC16+1</f>
        <v>2019</v>
      </c>
      <c r="AE16" s="75">
        <f t="shared" ref="AE16" si="9">+AD16+1</f>
        <v>2020</v>
      </c>
      <c r="AF16" s="230" t="s">
        <v>16</v>
      </c>
    </row>
    <row r="17" spans="1:32" x14ac:dyDescent="0.2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219"/>
      <c r="X17" s="77"/>
      <c r="Y17" s="77"/>
      <c r="Z17" s="77"/>
      <c r="AA17" s="77"/>
      <c r="AB17" s="77"/>
      <c r="AC17" s="77"/>
      <c r="AD17" s="77"/>
      <c r="AE17" s="77"/>
      <c r="AF17" s="78"/>
    </row>
    <row r="18" spans="1:32" x14ac:dyDescent="0.2">
      <c r="A18" s="79">
        <v>1992</v>
      </c>
      <c r="B18" s="80" t="s">
        <v>17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20"/>
      <c r="X18" s="20"/>
      <c r="Y18" s="20"/>
      <c r="Z18" s="20"/>
      <c r="AA18" s="20"/>
      <c r="AB18" s="20"/>
      <c r="AC18" s="20"/>
      <c r="AD18" s="20"/>
      <c r="AE18" s="20"/>
      <c r="AF18" s="81">
        <f>SUM(C18:AE18)</f>
        <v>0</v>
      </c>
    </row>
    <row r="19" spans="1:32" x14ac:dyDescent="0.2">
      <c r="A19" s="50">
        <f>+A18+0.1</f>
        <v>1992.1</v>
      </c>
      <c r="B19" s="80" t="s">
        <v>18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0"/>
      <c r="R19" s="20"/>
      <c r="S19" s="20"/>
      <c r="T19" s="20"/>
      <c r="U19" s="20"/>
      <c r="V19" s="20"/>
      <c r="W19" s="220"/>
      <c r="X19" s="20"/>
      <c r="Y19" s="20"/>
      <c r="Z19" s="20"/>
      <c r="AA19" s="20"/>
      <c r="AB19" s="20"/>
      <c r="AC19" s="20"/>
      <c r="AD19" s="20"/>
      <c r="AE19" s="20"/>
      <c r="AF19" s="81">
        <f>SUM(C19:AE19)</f>
        <v>0</v>
      </c>
    </row>
    <row r="20" spans="1:32" x14ac:dyDescent="0.2">
      <c r="A20" s="50">
        <f>+A19+0.1</f>
        <v>1992.1999999999998</v>
      </c>
      <c r="B20" s="80" t="s">
        <v>19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20"/>
      <c r="R20" s="20"/>
      <c r="S20" s="20"/>
      <c r="T20" s="20"/>
      <c r="U20" s="20"/>
      <c r="V20" s="20"/>
      <c r="W20" s="220"/>
      <c r="X20" s="20"/>
      <c r="Y20" s="20"/>
      <c r="Z20" s="20"/>
      <c r="AA20" s="20"/>
      <c r="AB20" s="20"/>
      <c r="AC20" s="20"/>
      <c r="AD20" s="20"/>
      <c r="AE20" s="20"/>
      <c r="AF20" s="81">
        <f>SUM(C20:AE20)</f>
        <v>0</v>
      </c>
    </row>
    <row r="21" spans="1:32" x14ac:dyDescent="0.2">
      <c r="A21" s="50">
        <f>+A20+0.1</f>
        <v>1992.2999999999997</v>
      </c>
      <c r="B21" s="80" t="s">
        <v>20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20"/>
      <c r="R21" s="20"/>
      <c r="S21" s="20"/>
      <c r="T21" s="20"/>
      <c r="U21" s="20"/>
      <c r="V21" s="20"/>
      <c r="W21" s="220"/>
      <c r="X21" s="20"/>
      <c r="Y21" s="20"/>
      <c r="Z21" s="20"/>
      <c r="AA21" s="20"/>
      <c r="AB21" s="20"/>
      <c r="AC21" s="20"/>
      <c r="AD21" s="20"/>
      <c r="AE21" s="20"/>
      <c r="AF21" s="81">
        <f>SUM(C21:AE21)</f>
        <v>0</v>
      </c>
    </row>
    <row r="22" spans="1:32" x14ac:dyDescent="0.2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221"/>
      <c r="R22" s="83"/>
      <c r="S22" s="83"/>
      <c r="T22" s="83"/>
      <c r="U22" s="83"/>
      <c r="V22" s="83"/>
      <c r="W22" s="221"/>
      <c r="X22" s="83"/>
      <c r="Y22" s="83"/>
      <c r="Z22" s="83"/>
      <c r="AA22" s="83"/>
      <c r="AB22" s="83"/>
      <c r="AC22" s="83"/>
      <c r="AD22" s="83"/>
      <c r="AE22" s="83"/>
      <c r="AF22" s="84">
        <f>SUM(C22:AE22)</f>
        <v>0</v>
      </c>
    </row>
    <row r="23" spans="1:32" x14ac:dyDescent="0.2">
      <c r="A23" s="79">
        <f>+A18+1</f>
        <v>1993</v>
      </c>
      <c r="B23" s="80" t="s">
        <v>17</v>
      </c>
      <c r="C23" s="2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20"/>
      <c r="X23" s="20"/>
      <c r="Y23" s="20"/>
      <c r="Z23" s="20"/>
      <c r="AA23" s="20"/>
      <c r="AB23" s="20"/>
      <c r="AC23" s="20"/>
      <c r="AD23" s="20"/>
      <c r="AE23" s="20"/>
      <c r="AF23" s="81">
        <f>SUM(C23:AE23)</f>
        <v>0</v>
      </c>
    </row>
    <row r="24" spans="1:32" x14ac:dyDescent="0.2">
      <c r="A24" s="50">
        <f>+A23+0.1</f>
        <v>1993.1</v>
      </c>
      <c r="B24" s="80" t="s">
        <v>18</v>
      </c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20"/>
      <c r="R24" s="20"/>
      <c r="S24" s="20"/>
      <c r="T24" s="20"/>
      <c r="U24" s="20"/>
      <c r="V24" s="20"/>
      <c r="W24" s="220"/>
      <c r="X24" s="20"/>
      <c r="Y24" s="20"/>
      <c r="Z24" s="20"/>
      <c r="AA24" s="20"/>
      <c r="AB24" s="20"/>
      <c r="AC24" s="20"/>
      <c r="AD24" s="20"/>
      <c r="AE24" s="20"/>
      <c r="AF24" s="81">
        <f>SUM(C24:AE24)</f>
        <v>0</v>
      </c>
    </row>
    <row r="25" spans="1:32" x14ac:dyDescent="0.2">
      <c r="A25" s="50">
        <f>+A24+0.1</f>
        <v>1993.1999999999998</v>
      </c>
      <c r="B25" s="80" t="s">
        <v>19</v>
      </c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20"/>
      <c r="R25" s="20"/>
      <c r="S25" s="20"/>
      <c r="T25" s="20"/>
      <c r="U25" s="20"/>
      <c r="V25" s="20"/>
      <c r="W25" s="220"/>
      <c r="X25" s="20"/>
      <c r="Y25" s="20"/>
      <c r="Z25" s="20"/>
      <c r="AA25" s="20"/>
      <c r="AB25" s="20"/>
      <c r="AC25" s="20"/>
      <c r="AD25" s="20"/>
      <c r="AE25" s="20"/>
      <c r="AF25" s="81">
        <f>SUM(C25:AE25)</f>
        <v>0</v>
      </c>
    </row>
    <row r="26" spans="1:32" x14ac:dyDescent="0.2">
      <c r="A26" s="50">
        <f>+A25+0.1</f>
        <v>1993.2999999999997</v>
      </c>
      <c r="B26" s="80" t="s">
        <v>20</v>
      </c>
      <c r="C26" s="2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20"/>
      <c r="R26" s="20"/>
      <c r="S26" s="20"/>
      <c r="T26" s="20"/>
      <c r="U26" s="20"/>
      <c r="V26" s="20"/>
      <c r="W26" s="220"/>
      <c r="X26" s="20"/>
      <c r="Y26" s="20"/>
      <c r="Z26" s="20"/>
      <c r="AA26" s="20"/>
      <c r="AB26" s="20"/>
      <c r="AC26" s="20"/>
      <c r="AD26" s="20"/>
      <c r="AE26" s="20"/>
      <c r="AF26" s="81">
        <f>SUM(C26:AE26)</f>
        <v>0</v>
      </c>
    </row>
    <row r="27" spans="1:32" x14ac:dyDescent="0.2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221"/>
      <c r="R27" s="83"/>
      <c r="S27" s="83"/>
      <c r="T27" s="83"/>
      <c r="U27" s="83"/>
      <c r="V27" s="83"/>
      <c r="W27" s="221"/>
      <c r="X27" s="83"/>
      <c r="Y27" s="83"/>
      <c r="Z27" s="83"/>
      <c r="AA27" s="83"/>
      <c r="AB27" s="83"/>
      <c r="AC27" s="83"/>
      <c r="AD27" s="83"/>
      <c r="AE27" s="83"/>
      <c r="AF27" s="84"/>
    </row>
    <row r="28" spans="1:32" x14ac:dyDescent="0.2">
      <c r="A28" s="79">
        <f>+A23+1</f>
        <v>1994</v>
      </c>
      <c r="B28" s="80" t="s">
        <v>17</v>
      </c>
      <c r="C28" s="21"/>
      <c r="D28" s="2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20"/>
      <c r="X28" s="20"/>
      <c r="Y28" s="20"/>
      <c r="Z28" s="20"/>
      <c r="AA28" s="20"/>
      <c r="AB28" s="20"/>
      <c r="AC28" s="20"/>
      <c r="AD28" s="20"/>
      <c r="AE28" s="20"/>
      <c r="AF28" s="81">
        <f>SUM(C28:AE28)</f>
        <v>0</v>
      </c>
    </row>
    <row r="29" spans="1:32" x14ac:dyDescent="0.2">
      <c r="A29" s="50">
        <f>+A28+0.1</f>
        <v>1994.1</v>
      </c>
      <c r="B29" s="80" t="s">
        <v>18</v>
      </c>
      <c r="C29" s="21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20"/>
      <c r="R29" s="20"/>
      <c r="S29" s="20"/>
      <c r="T29" s="20"/>
      <c r="U29" s="20"/>
      <c r="V29" s="20"/>
      <c r="W29" s="220"/>
      <c r="X29" s="20"/>
      <c r="Y29" s="20"/>
      <c r="Z29" s="20"/>
      <c r="AA29" s="20"/>
      <c r="AB29" s="20"/>
      <c r="AC29" s="20"/>
      <c r="AD29" s="20"/>
      <c r="AE29" s="20"/>
      <c r="AF29" s="81">
        <f>SUM(C29:AE29)</f>
        <v>0</v>
      </c>
    </row>
    <row r="30" spans="1:32" x14ac:dyDescent="0.2">
      <c r="A30" s="50">
        <f>+A29+0.1</f>
        <v>1994.1999999999998</v>
      </c>
      <c r="B30" s="80" t="s">
        <v>19</v>
      </c>
      <c r="C30" s="21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20"/>
      <c r="R30" s="20"/>
      <c r="S30" s="20"/>
      <c r="T30" s="20"/>
      <c r="U30" s="20"/>
      <c r="V30" s="20"/>
      <c r="W30" s="220"/>
      <c r="X30" s="20"/>
      <c r="Y30" s="20"/>
      <c r="Z30" s="20"/>
      <c r="AA30" s="20"/>
      <c r="AB30" s="20"/>
      <c r="AC30" s="20"/>
      <c r="AD30" s="20"/>
      <c r="AE30" s="20"/>
      <c r="AF30" s="81">
        <f>SUM(C30:AE30)</f>
        <v>0</v>
      </c>
    </row>
    <row r="31" spans="1:32" x14ac:dyDescent="0.2">
      <c r="A31" s="50">
        <f>+A30+0.1</f>
        <v>1994.2999999999997</v>
      </c>
      <c r="B31" s="80" t="s">
        <v>20</v>
      </c>
      <c r="C31" s="21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20"/>
      <c r="R31" s="20"/>
      <c r="S31" s="20"/>
      <c r="T31" s="20"/>
      <c r="U31" s="20"/>
      <c r="V31" s="20"/>
      <c r="W31" s="220"/>
      <c r="X31" s="20"/>
      <c r="Y31" s="20"/>
      <c r="Z31" s="20"/>
      <c r="AA31" s="20"/>
      <c r="AB31" s="20"/>
      <c r="AC31" s="20"/>
      <c r="AD31" s="20"/>
      <c r="AE31" s="20"/>
      <c r="AF31" s="81">
        <f>SUM(C31:AE31)</f>
        <v>0</v>
      </c>
    </row>
    <row r="32" spans="1:32" x14ac:dyDescent="0.2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221"/>
      <c r="R32" s="83"/>
      <c r="S32" s="83"/>
      <c r="T32" s="83"/>
      <c r="U32" s="83"/>
      <c r="V32" s="83"/>
      <c r="W32" s="221"/>
      <c r="X32" s="83"/>
      <c r="Y32" s="83"/>
      <c r="Z32" s="83"/>
      <c r="AA32" s="83"/>
      <c r="AB32" s="83"/>
      <c r="AC32" s="83"/>
      <c r="AD32" s="83"/>
      <c r="AE32" s="83"/>
      <c r="AF32" s="84"/>
    </row>
    <row r="33" spans="1:32" x14ac:dyDescent="0.2">
      <c r="A33" s="79">
        <f>+A28+1</f>
        <v>1995</v>
      </c>
      <c r="B33" s="80" t="s">
        <v>17</v>
      </c>
      <c r="C33" s="80"/>
      <c r="D33" s="80"/>
      <c r="E33" s="8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20"/>
      <c r="X33" s="20"/>
      <c r="Y33" s="20"/>
      <c r="Z33" s="20"/>
      <c r="AA33" s="20"/>
      <c r="AB33" s="20"/>
      <c r="AC33" s="20"/>
      <c r="AD33" s="20"/>
      <c r="AE33" s="20"/>
      <c r="AF33" s="81">
        <f>SUM(C33:AE33)</f>
        <v>0</v>
      </c>
    </row>
    <row r="34" spans="1:32" x14ac:dyDescent="0.2">
      <c r="A34" s="50">
        <f>+A33+0.1</f>
        <v>1995.1</v>
      </c>
      <c r="B34" s="80" t="s">
        <v>18</v>
      </c>
      <c r="C34" s="80"/>
      <c r="D34" s="80"/>
      <c r="E34" s="8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20"/>
      <c r="R34" s="20"/>
      <c r="S34" s="20"/>
      <c r="T34" s="20"/>
      <c r="U34" s="20"/>
      <c r="V34" s="20"/>
      <c r="W34" s="220"/>
      <c r="X34" s="20"/>
      <c r="Y34" s="20"/>
      <c r="Z34" s="20"/>
      <c r="AA34" s="20"/>
      <c r="AB34" s="20"/>
      <c r="AC34" s="20"/>
      <c r="AD34" s="20"/>
      <c r="AE34" s="20"/>
      <c r="AF34" s="81">
        <f>SUM(C34:AE34)</f>
        <v>0</v>
      </c>
    </row>
    <row r="35" spans="1:32" x14ac:dyDescent="0.2">
      <c r="A35" s="50">
        <f>+A34+0.1</f>
        <v>1995.1999999999998</v>
      </c>
      <c r="B35" s="80" t="s">
        <v>19</v>
      </c>
      <c r="C35" s="80"/>
      <c r="D35" s="80"/>
      <c r="E35" s="8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20"/>
      <c r="R35" s="20"/>
      <c r="S35" s="20"/>
      <c r="T35" s="20"/>
      <c r="U35" s="20"/>
      <c r="V35" s="20"/>
      <c r="W35" s="220"/>
      <c r="X35" s="20"/>
      <c r="Y35" s="20"/>
      <c r="Z35" s="20"/>
      <c r="AA35" s="20"/>
      <c r="AB35" s="20"/>
      <c r="AC35" s="20"/>
      <c r="AD35" s="20"/>
      <c r="AE35" s="20"/>
      <c r="AF35" s="81">
        <f>SUM(C35:AE35)</f>
        <v>0</v>
      </c>
    </row>
    <row r="36" spans="1:32" x14ac:dyDescent="0.2">
      <c r="A36" s="50">
        <f>+A35+0.1</f>
        <v>1995.2999999999997</v>
      </c>
      <c r="B36" s="80" t="s">
        <v>20</v>
      </c>
      <c r="C36" s="80"/>
      <c r="D36" s="80"/>
      <c r="E36" s="8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20"/>
      <c r="R36" s="20"/>
      <c r="S36" s="20"/>
      <c r="T36" s="20"/>
      <c r="U36" s="20"/>
      <c r="V36" s="20"/>
      <c r="W36" s="220"/>
      <c r="X36" s="20"/>
      <c r="Y36" s="20"/>
      <c r="Z36" s="20"/>
      <c r="AA36" s="20"/>
      <c r="AB36" s="20"/>
      <c r="AC36" s="20"/>
      <c r="AD36" s="20"/>
      <c r="AE36" s="20"/>
      <c r="AF36" s="81">
        <f>SUM(C36:AE36)</f>
        <v>0</v>
      </c>
    </row>
    <row r="37" spans="1:32" x14ac:dyDescent="0.2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221"/>
      <c r="R37" s="83"/>
      <c r="S37" s="83"/>
      <c r="T37" s="83"/>
      <c r="U37" s="83"/>
      <c r="V37" s="83"/>
      <c r="W37" s="221"/>
      <c r="X37" s="83"/>
      <c r="Y37" s="83"/>
      <c r="Z37" s="83"/>
      <c r="AA37" s="83"/>
      <c r="AB37" s="83"/>
      <c r="AC37" s="83"/>
      <c r="AD37" s="83"/>
      <c r="AE37" s="83"/>
      <c r="AF37" s="84"/>
    </row>
    <row r="38" spans="1:32" x14ac:dyDescent="0.2">
      <c r="A38" s="79">
        <f>+A33+1</f>
        <v>1996</v>
      </c>
      <c r="B38" s="80" t="s">
        <v>17</v>
      </c>
      <c r="C38" s="80"/>
      <c r="D38" s="80"/>
      <c r="E38" s="80"/>
      <c r="F38" s="8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20"/>
      <c r="X38" s="20"/>
      <c r="Y38" s="20"/>
      <c r="Z38" s="20"/>
      <c r="AA38" s="20"/>
      <c r="AB38" s="20"/>
      <c r="AC38" s="20"/>
      <c r="AD38" s="20"/>
      <c r="AE38" s="20"/>
      <c r="AF38" s="81">
        <f>SUM(C38:AE38)</f>
        <v>0</v>
      </c>
    </row>
    <row r="39" spans="1:32" x14ac:dyDescent="0.2">
      <c r="A39" s="50">
        <f>+A38+0.1</f>
        <v>1996.1</v>
      </c>
      <c r="B39" s="80" t="s">
        <v>18</v>
      </c>
      <c r="C39" s="80"/>
      <c r="D39" s="80"/>
      <c r="E39" s="80"/>
      <c r="F39" s="8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20"/>
      <c r="R39" s="20"/>
      <c r="S39" s="20"/>
      <c r="T39" s="20"/>
      <c r="U39" s="20"/>
      <c r="V39" s="20"/>
      <c r="W39" s="220"/>
      <c r="X39" s="20"/>
      <c r="Y39" s="20"/>
      <c r="Z39" s="20"/>
      <c r="AA39" s="20"/>
      <c r="AB39" s="20"/>
      <c r="AC39" s="20"/>
      <c r="AD39" s="20"/>
      <c r="AE39" s="20"/>
      <c r="AF39" s="81">
        <f>SUM(C39:AE39)</f>
        <v>0</v>
      </c>
    </row>
    <row r="40" spans="1:32" x14ac:dyDescent="0.2">
      <c r="A40" s="50">
        <f>+A39+0.1</f>
        <v>1996.1999999999998</v>
      </c>
      <c r="B40" s="80" t="s">
        <v>19</v>
      </c>
      <c r="C40" s="80"/>
      <c r="D40" s="80"/>
      <c r="E40" s="80"/>
      <c r="F40" s="8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20"/>
      <c r="R40" s="20"/>
      <c r="S40" s="20"/>
      <c r="T40" s="20"/>
      <c r="U40" s="20"/>
      <c r="V40" s="20"/>
      <c r="W40" s="220"/>
      <c r="X40" s="20"/>
      <c r="Y40" s="20"/>
      <c r="Z40" s="20"/>
      <c r="AA40" s="20"/>
      <c r="AB40" s="20"/>
      <c r="AC40" s="20"/>
      <c r="AD40" s="20"/>
      <c r="AE40" s="20"/>
      <c r="AF40" s="81">
        <f>SUM(C40:AE40)</f>
        <v>0</v>
      </c>
    </row>
    <row r="41" spans="1:32" x14ac:dyDescent="0.2">
      <c r="A41" s="50">
        <f>+A40+0.1</f>
        <v>1996.2999999999997</v>
      </c>
      <c r="B41" s="80" t="s">
        <v>20</v>
      </c>
      <c r="C41" s="80"/>
      <c r="D41" s="80"/>
      <c r="E41" s="80"/>
      <c r="F41" s="8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20"/>
      <c r="R41" s="20"/>
      <c r="S41" s="20"/>
      <c r="T41" s="20"/>
      <c r="U41" s="20"/>
      <c r="V41" s="20"/>
      <c r="W41" s="220"/>
      <c r="X41" s="20"/>
      <c r="Y41" s="20"/>
      <c r="Z41" s="20"/>
      <c r="AA41" s="20"/>
      <c r="AB41" s="20"/>
      <c r="AC41" s="20"/>
      <c r="AD41" s="20"/>
      <c r="AE41" s="20"/>
      <c r="AF41" s="81">
        <f>SUM(C41:AE41)</f>
        <v>0</v>
      </c>
    </row>
    <row r="42" spans="1:32" x14ac:dyDescent="0.2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221"/>
      <c r="R42" s="83"/>
      <c r="S42" s="83"/>
      <c r="T42" s="83"/>
      <c r="U42" s="221"/>
      <c r="V42" s="83"/>
      <c r="W42" s="221"/>
      <c r="X42" s="83"/>
      <c r="Y42" s="83"/>
      <c r="Z42" s="83"/>
      <c r="AA42" s="83"/>
      <c r="AB42" s="83"/>
      <c r="AC42" s="83"/>
      <c r="AD42" s="83"/>
      <c r="AE42" s="83"/>
      <c r="AF42" s="84"/>
    </row>
    <row r="43" spans="1:32" x14ac:dyDescent="0.2">
      <c r="A43" s="79">
        <f>+A38+1</f>
        <v>1997</v>
      </c>
      <c r="B43" s="80" t="s">
        <v>17</v>
      </c>
      <c r="C43" s="80"/>
      <c r="D43" s="80"/>
      <c r="E43" s="80"/>
      <c r="F43" s="80"/>
      <c r="G43" s="8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20"/>
      <c r="X43" s="20"/>
      <c r="Y43" s="20"/>
      <c r="Z43" s="20"/>
      <c r="AA43" s="20"/>
      <c r="AB43" s="20"/>
      <c r="AC43" s="20"/>
      <c r="AD43" s="20"/>
      <c r="AE43" s="20"/>
      <c r="AF43" s="81">
        <f>SUM(C43:AE43)</f>
        <v>0</v>
      </c>
    </row>
    <row r="44" spans="1:32" x14ac:dyDescent="0.2">
      <c r="A44" s="50">
        <f>+A43+0.1</f>
        <v>1997.1</v>
      </c>
      <c r="B44" s="80" t="s">
        <v>18</v>
      </c>
      <c r="C44" s="80"/>
      <c r="D44" s="80"/>
      <c r="E44" s="80"/>
      <c r="F44" s="80"/>
      <c r="G44" s="8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20"/>
      <c r="X44" s="20"/>
      <c r="Y44" s="20"/>
      <c r="Z44" s="20"/>
      <c r="AA44" s="20"/>
      <c r="AB44" s="20"/>
      <c r="AC44" s="20"/>
      <c r="AD44" s="20"/>
      <c r="AE44" s="20"/>
      <c r="AF44" s="81">
        <f>SUM(C44:AE44)</f>
        <v>0</v>
      </c>
    </row>
    <row r="45" spans="1:32" x14ac:dyDescent="0.2">
      <c r="A45" s="50">
        <f>+A44+0.1</f>
        <v>1997.1999999999998</v>
      </c>
      <c r="B45" s="80" t="s">
        <v>19</v>
      </c>
      <c r="C45" s="80"/>
      <c r="D45" s="80"/>
      <c r="E45" s="80"/>
      <c r="F45" s="80"/>
      <c r="G45" s="8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20"/>
      <c r="X45" s="20"/>
      <c r="Y45" s="20"/>
      <c r="Z45" s="20"/>
      <c r="AA45" s="20"/>
      <c r="AB45" s="20"/>
      <c r="AC45" s="20"/>
      <c r="AD45" s="20"/>
      <c r="AE45" s="20"/>
      <c r="AF45" s="81">
        <f>SUM(C45:AE45)</f>
        <v>0</v>
      </c>
    </row>
    <row r="46" spans="1:32" x14ac:dyDescent="0.2">
      <c r="A46" s="50">
        <f>+A45+0.1</f>
        <v>1997.2999999999997</v>
      </c>
      <c r="B46" s="80" t="s">
        <v>20</v>
      </c>
      <c r="C46" s="80"/>
      <c r="D46" s="80"/>
      <c r="E46" s="80"/>
      <c r="F46" s="80"/>
      <c r="G46" s="8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20"/>
      <c r="X46" s="20"/>
      <c r="Y46" s="20"/>
      <c r="Z46" s="20"/>
      <c r="AA46" s="20"/>
      <c r="AB46" s="20"/>
      <c r="AC46" s="20"/>
      <c r="AD46" s="20"/>
      <c r="AE46" s="20"/>
      <c r="AF46" s="81">
        <f>SUM(C46:AE46)</f>
        <v>0</v>
      </c>
    </row>
    <row r="47" spans="1:32" x14ac:dyDescent="0.2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221"/>
      <c r="X47" s="83"/>
      <c r="Y47" s="83"/>
      <c r="Z47" s="83"/>
      <c r="AA47" s="83"/>
      <c r="AB47" s="83"/>
      <c r="AC47" s="83"/>
      <c r="AD47" s="83"/>
      <c r="AE47" s="83"/>
      <c r="AF47" s="84"/>
    </row>
    <row r="48" spans="1:32" x14ac:dyDescent="0.2">
      <c r="A48" s="79">
        <f>+A43+1</f>
        <v>1998</v>
      </c>
      <c r="B48" s="80" t="s">
        <v>17</v>
      </c>
      <c r="C48" s="80"/>
      <c r="D48" s="80"/>
      <c r="E48" s="80"/>
      <c r="F48" s="80"/>
      <c r="G48" s="80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20"/>
      <c r="X48" s="20"/>
      <c r="Y48" s="20"/>
      <c r="Z48" s="20"/>
      <c r="AA48" s="20"/>
      <c r="AB48" s="20"/>
      <c r="AC48" s="20"/>
      <c r="AD48" s="20"/>
      <c r="AE48" s="20"/>
      <c r="AF48" s="81">
        <f>SUM(C48:AE48)</f>
        <v>0</v>
      </c>
    </row>
    <row r="49" spans="1:32" x14ac:dyDescent="0.2">
      <c r="A49" s="50">
        <f>+A48+0.1</f>
        <v>1998.1</v>
      </c>
      <c r="B49" s="80" t="s">
        <v>18</v>
      </c>
      <c r="C49" s="80"/>
      <c r="D49" s="80"/>
      <c r="E49" s="80"/>
      <c r="F49" s="80"/>
      <c r="G49" s="80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20"/>
      <c r="X49" s="20"/>
      <c r="Y49" s="20"/>
      <c r="Z49" s="20"/>
      <c r="AA49" s="20"/>
      <c r="AB49" s="20"/>
      <c r="AC49" s="20"/>
      <c r="AD49" s="20"/>
      <c r="AE49" s="20"/>
      <c r="AF49" s="81">
        <f>SUM(C49:AE49)</f>
        <v>0</v>
      </c>
    </row>
    <row r="50" spans="1:32" x14ac:dyDescent="0.2">
      <c r="A50" s="50">
        <f>+A49+0.1</f>
        <v>1998.1999999999998</v>
      </c>
      <c r="B50" s="80" t="s">
        <v>19</v>
      </c>
      <c r="C50" s="80"/>
      <c r="D50" s="80"/>
      <c r="E50" s="80"/>
      <c r="F50" s="80"/>
      <c r="G50" s="80"/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20"/>
      <c r="X50" s="20"/>
      <c r="Y50" s="20"/>
      <c r="Z50" s="20"/>
      <c r="AA50" s="20"/>
      <c r="AB50" s="20"/>
      <c r="AC50" s="20"/>
      <c r="AD50" s="20"/>
      <c r="AE50" s="20"/>
      <c r="AF50" s="81">
        <f>SUM(C50:AE50)</f>
        <v>0</v>
      </c>
    </row>
    <row r="51" spans="1:32" x14ac:dyDescent="0.2">
      <c r="A51" s="50">
        <f>+A50+0.1</f>
        <v>1998.2999999999997</v>
      </c>
      <c r="B51" s="80" t="s">
        <v>20</v>
      </c>
      <c r="C51" s="80"/>
      <c r="D51" s="80"/>
      <c r="E51" s="80"/>
      <c r="F51" s="80"/>
      <c r="G51" s="80"/>
      <c r="H51" s="2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20"/>
      <c r="X51" s="20"/>
      <c r="Y51" s="20"/>
      <c r="Z51" s="20"/>
      <c r="AA51" s="20"/>
      <c r="AB51" s="20"/>
      <c r="AC51" s="20"/>
      <c r="AD51" s="20"/>
      <c r="AE51" s="20"/>
      <c r="AF51" s="81">
        <f>SUM(C51:AE51)</f>
        <v>0</v>
      </c>
    </row>
    <row r="52" spans="1:32" x14ac:dyDescent="0.2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221"/>
      <c r="X52" s="83"/>
      <c r="Y52" s="83"/>
      <c r="Z52" s="83"/>
      <c r="AA52" s="83"/>
      <c r="AB52" s="83"/>
      <c r="AC52" s="83"/>
      <c r="AD52" s="83"/>
      <c r="AE52" s="83"/>
      <c r="AF52" s="84"/>
    </row>
    <row r="53" spans="1:32" x14ac:dyDescent="0.2">
      <c r="A53" s="79">
        <f>+A48+1</f>
        <v>1999</v>
      </c>
      <c r="B53" s="80" t="s">
        <v>17</v>
      </c>
      <c r="C53" s="80"/>
      <c r="D53" s="80"/>
      <c r="E53" s="80"/>
      <c r="F53" s="80"/>
      <c r="G53" s="80"/>
      <c r="H53" s="21"/>
      <c r="I53" s="21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20"/>
      <c r="X53" s="20"/>
      <c r="Y53" s="20"/>
      <c r="Z53" s="20"/>
      <c r="AA53" s="20"/>
      <c r="AB53" s="20"/>
      <c r="AC53" s="20"/>
      <c r="AD53" s="20"/>
      <c r="AE53" s="20"/>
      <c r="AF53" s="81">
        <f>SUM(C53:AE53)</f>
        <v>0</v>
      </c>
    </row>
    <row r="54" spans="1:32" x14ac:dyDescent="0.2">
      <c r="A54" s="50">
        <f>+A53+0.1</f>
        <v>1999.1</v>
      </c>
      <c r="B54" s="80" t="s">
        <v>18</v>
      </c>
      <c r="C54" s="80"/>
      <c r="D54" s="80"/>
      <c r="E54" s="80"/>
      <c r="F54" s="80"/>
      <c r="G54" s="80"/>
      <c r="H54" s="21"/>
      <c r="I54" s="21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20"/>
      <c r="X54" s="20"/>
      <c r="Y54" s="20"/>
      <c r="Z54" s="20"/>
      <c r="AA54" s="20"/>
      <c r="AB54" s="20"/>
      <c r="AC54" s="20"/>
      <c r="AD54" s="20"/>
      <c r="AE54" s="20"/>
      <c r="AF54" s="81">
        <f>SUM(C54:AE54)</f>
        <v>0</v>
      </c>
    </row>
    <row r="55" spans="1:32" x14ac:dyDescent="0.2">
      <c r="A55" s="50">
        <f>+A54+0.1</f>
        <v>1999.1999999999998</v>
      </c>
      <c r="B55" s="80" t="s">
        <v>19</v>
      </c>
      <c r="C55" s="80"/>
      <c r="D55" s="80"/>
      <c r="E55" s="80"/>
      <c r="F55" s="80"/>
      <c r="G55" s="80"/>
      <c r="H55" s="21"/>
      <c r="I55" s="21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20"/>
      <c r="X55" s="20"/>
      <c r="Y55" s="20"/>
      <c r="Z55" s="20"/>
      <c r="AA55" s="20"/>
      <c r="AB55" s="20"/>
      <c r="AC55" s="20"/>
      <c r="AD55" s="20"/>
      <c r="AE55" s="20"/>
      <c r="AF55" s="81">
        <f>SUM(C55:AE55)</f>
        <v>0</v>
      </c>
    </row>
    <row r="56" spans="1:32" x14ac:dyDescent="0.2">
      <c r="A56" s="50">
        <f>+A55+0.1</f>
        <v>1999.2999999999997</v>
      </c>
      <c r="B56" s="80" t="s">
        <v>20</v>
      </c>
      <c r="C56" s="80"/>
      <c r="D56" s="80"/>
      <c r="E56" s="80"/>
      <c r="F56" s="80"/>
      <c r="G56" s="80"/>
      <c r="H56" s="21"/>
      <c r="I56" s="21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20"/>
      <c r="X56" s="20"/>
      <c r="Y56" s="20"/>
      <c r="Z56" s="20"/>
      <c r="AA56" s="20"/>
      <c r="AB56" s="20"/>
      <c r="AC56" s="20"/>
      <c r="AD56" s="20"/>
      <c r="AE56" s="20"/>
      <c r="AF56" s="81">
        <f>SUM(C56:AE56)</f>
        <v>0</v>
      </c>
    </row>
    <row r="57" spans="1:32" x14ac:dyDescent="0.2">
      <c r="A57" s="82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221"/>
      <c r="X57" s="83"/>
      <c r="Y57" s="83"/>
      <c r="Z57" s="83"/>
      <c r="AA57" s="83"/>
      <c r="AB57" s="83"/>
      <c r="AC57" s="83"/>
      <c r="AD57" s="83"/>
      <c r="AE57" s="83"/>
      <c r="AF57" s="84"/>
    </row>
    <row r="58" spans="1:32" x14ac:dyDescent="0.2">
      <c r="A58" s="79">
        <f>+A53+1</f>
        <v>2000</v>
      </c>
      <c r="B58" s="80" t="s">
        <v>17</v>
      </c>
      <c r="C58" s="80"/>
      <c r="D58" s="80"/>
      <c r="E58" s="80"/>
      <c r="F58" s="80"/>
      <c r="G58" s="80"/>
      <c r="H58" s="21"/>
      <c r="I58" s="21"/>
      <c r="J58" s="21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20"/>
      <c r="X58" s="20"/>
      <c r="Y58" s="20"/>
      <c r="Z58" s="20"/>
      <c r="AA58" s="20"/>
      <c r="AB58" s="20"/>
      <c r="AC58" s="20"/>
      <c r="AD58" s="20"/>
      <c r="AE58" s="20"/>
      <c r="AF58" s="81">
        <f>SUM(C58:AE58)</f>
        <v>0</v>
      </c>
    </row>
    <row r="59" spans="1:32" x14ac:dyDescent="0.2">
      <c r="A59" s="50">
        <f>+A58+0.1</f>
        <v>2000.1</v>
      </c>
      <c r="B59" s="80" t="s">
        <v>18</v>
      </c>
      <c r="C59" s="80"/>
      <c r="D59" s="80"/>
      <c r="E59" s="80"/>
      <c r="F59" s="80"/>
      <c r="G59" s="80"/>
      <c r="H59" s="21"/>
      <c r="I59" s="21"/>
      <c r="J59" s="21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20"/>
      <c r="X59" s="20"/>
      <c r="Y59" s="20"/>
      <c r="Z59" s="20"/>
      <c r="AA59" s="20"/>
      <c r="AB59" s="20"/>
      <c r="AC59" s="20"/>
      <c r="AD59" s="20"/>
      <c r="AE59" s="20"/>
      <c r="AF59" s="81">
        <f>SUM(C59:AE59)</f>
        <v>0</v>
      </c>
    </row>
    <row r="60" spans="1:32" x14ac:dyDescent="0.2">
      <c r="A60" s="50">
        <f>+A59+0.1</f>
        <v>2000.1999999999998</v>
      </c>
      <c r="B60" s="80" t="s">
        <v>19</v>
      </c>
      <c r="C60" s="80"/>
      <c r="D60" s="80"/>
      <c r="E60" s="80"/>
      <c r="F60" s="80"/>
      <c r="G60" s="80"/>
      <c r="H60" s="21"/>
      <c r="I60" s="21"/>
      <c r="J60" s="21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20"/>
      <c r="X60" s="20"/>
      <c r="Y60" s="20"/>
      <c r="Z60" s="20"/>
      <c r="AA60" s="20"/>
      <c r="AB60" s="20"/>
      <c r="AC60" s="20"/>
      <c r="AD60" s="20"/>
      <c r="AE60" s="20"/>
      <c r="AF60" s="81">
        <f>SUM(C60:AE60)</f>
        <v>0</v>
      </c>
    </row>
    <row r="61" spans="1:32" x14ac:dyDescent="0.2">
      <c r="A61" s="50">
        <f>+A60+0.1</f>
        <v>2000.2999999999997</v>
      </c>
      <c r="B61" s="80" t="s">
        <v>20</v>
      </c>
      <c r="C61" s="80"/>
      <c r="D61" s="80"/>
      <c r="E61" s="80"/>
      <c r="F61" s="80"/>
      <c r="G61" s="80"/>
      <c r="H61" s="21"/>
      <c r="I61" s="21"/>
      <c r="J61" s="21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20"/>
      <c r="X61" s="20"/>
      <c r="Y61" s="20"/>
      <c r="Z61" s="20"/>
      <c r="AA61" s="20"/>
      <c r="AB61" s="20"/>
      <c r="AC61" s="20"/>
      <c r="AD61" s="20"/>
      <c r="AE61" s="20"/>
      <c r="AF61" s="81">
        <f>SUM(C61:AE61)</f>
        <v>0</v>
      </c>
    </row>
    <row r="62" spans="1:32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221"/>
      <c r="X62" s="83"/>
      <c r="Y62" s="83"/>
      <c r="Z62" s="83"/>
      <c r="AA62" s="83"/>
      <c r="AB62" s="83"/>
      <c r="AC62" s="83"/>
      <c r="AD62" s="83"/>
      <c r="AE62" s="83"/>
      <c r="AF62" s="84"/>
    </row>
    <row r="63" spans="1:32" x14ac:dyDescent="0.2">
      <c r="A63" s="79">
        <f>+A58+1</f>
        <v>2001</v>
      </c>
      <c r="B63" s="80" t="s">
        <v>17</v>
      </c>
      <c r="C63" s="80"/>
      <c r="D63" s="80"/>
      <c r="E63" s="80"/>
      <c r="F63" s="80"/>
      <c r="G63" s="80"/>
      <c r="H63" s="80"/>
      <c r="I63" s="80"/>
      <c r="J63" s="80"/>
      <c r="K63" s="8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20"/>
      <c r="X63" s="20"/>
      <c r="Y63" s="20"/>
      <c r="Z63" s="20"/>
      <c r="AA63" s="20"/>
      <c r="AB63" s="20"/>
      <c r="AC63" s="20"/>
      <c r="AD63" s="20"/>
      <c r="AE63" s="20"/>
      <c r="AF63" s="81">
        <f>SUM(C63:AE63)</f>
        <v>0</v>
      </c>
    </row>
    <row r="64" spans="1:32" x14ac:dyDescent="0.2">
      <c r="A64" s="50">
        <f>+A63+0.1</f>
        <v>2001.1</v>
      </c>
      <c r="B64" s="80" t="s">
        <v>18</v>
      </c>
      <c r="C64" s="80"/>
      <c r="D64" s="80"/>
      <c r="E64" s="80"/>
      <c r="F64" s="80"/>
      <c r="G64" s="80"/>
      <c r="H64" s="80"/>
      <c r="I64" s="80"/>
      <c r="J64" s="80"/>
      <c r="K64" s="8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20"/>
      <c r="X64" s="20"/>
      <c r="Y64" s="20"/>
      <c r="Z64" s="20"/>
      <c r="AA64" s="20"/>
      <c r="AB64" s="20"/>
      <c r="AC64" s="20"/>
      <c r="AD64" s="20"/>
      <c r="AE64" s="20"/>
      <c r="AF64" s="81">
        <f>SUM(C64:AE64)</f>
        <v>0</v>
      </c>
    </row>
    <row r="65" spans="1:32" x14ac:dyDescent="0.2">
      <c r="A65" s="50">
        <f>+A64+0.1</f>
        <v>2001.1999999999998</v>
      </c>
      <c r="B65" s="80" t="s">
        <v>19</v>
      </c>
      <c r="C65" s="80"/>
      <c r="D65" s="80"/>
      <c r="E65" s="80"/>
      <c r="F65" s="80"/>
      <c r="G65" s="80"/>
      <c r="H65" s="80"/>
      <c r="I65" s="80"/>
      <c r="J65" s="80"/>
      <c r="K65" s="8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20"/>
      <c r="X65" s="20"/>
      <c r="Y65" s="20"/>
      <c r="Z65" s="20"/>
      <c r="AA65" s="20"/>
      <c r="AB65" s="20"/>
      <c r="AC65" s="20"/>
      <c r="AD65" s="20"/>
      <c r="AE65" s="20"/>
      <c r="AF65" s="81">
        <f>SUM(C65:AE65)</f>
        <v>0</v>
      </c>
    </row>
    <row r="66" spans="1:32" x14ac:dyDescent="0.2">
      <c r="A66" s="50">
        <f>+A65+0.1</f>
        <v>2001.2999999999997</v>
      </c>
      <c r="B66" s="80" t="s">
        <v>20</v>
      </c>
      <c r="C66" s="80"/>
      <c r="D66" s="80"/>
      <c r="E66" s="80"/>
      <c r="F66" s="80"/>
      <c r="G66" s="80"/>
      <c r="H66" s="80"/>
      <c r="I66" s="80"/>
      <c r="J66" s="80"/>
      <c r="K66" s="8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20"/>
      <c r="X66" s="20"/>
      <c r="Y66" s="20"/>
      <c r="Z66" s="20"/>
      <c r="AA66" s="20"/>
      <c r="AB66" s="20"/>
      <c r="AC66" s="20"/>
      <c r="AD66" s="20"/>
      <c r="AE66" s="20"/>
      <c r="AF66" s="81">
        <f>SUM(C66:AE66)</f>
        <v>0</v>
      </c>
    </row>
    <row r="67" spans="1:32" x14ac:dyDescent="0.2">
      <c r="A67" s="82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221"/>
      <c r="X67" s="83"/>
      <c r="Y67" s="83"/>
      <c r="Z67" s="83"/>
      <c r="AA67" s="83"/>
      <c r="AB67" s="83"/>
      <c r="AC67" s="83"/>
      <c r="AD67" s="83"/>
      <c r="AE67" s="83"/>
      <c r="AF67" s="84"/>
    </row>
    <row r="68" spans="1:32" x14ac:dyDescent="0.2">
      <c r="A68" s="79">
        <f>+A63+1</f>
        <v>2002</v>
      </c>
      <c r="B68" s="80" t="s">
        <v>17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20"/>
      <c r="X68" s="20"/>
      <c r="Y68" s="20"/>
      <c r="Z68" s="20"/>
      <c r="AA68" s="20"/>
      <c r="AB68" s="20"/>
      <c r="AC68" s="20"/>
      <c r="AD68" s="20"/>
      <c r="AE68" s="20"/>
      <c r="AF68" s="81">
        <f>SUM(C68:AE68)</f>
        <v>0</v>
      </c>
    </row>
    <row r="69" spans="1:32" x14ac:dyDescent="0.2">
      <c r="A69" s="50">
        <f>+A68+0.1</f>
        <v>2002.1</v>
      </c>
      <c r="B69" s="80" t="s">
        <v>18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20"/>
      <c r="X69" s="20"/>
      <c r="Y69" s="20"/>
      <c r="Z69" s="20"/>
      <c r="AA69" s="20"/>
      <c r="AB69" s="20"/>
      <c r="AC69" s="20"/>
      <c r="AD69" s="20"/>
      <c r="AE69" s="20"/>
      <c r="AF69" s="81">
        <f>SUM(C69:AE69)</f>
        <v>0</v>
      </c>
    </row>
    <row r="70" spans="1:32" x14ac:dyDescent="0.2">
      <c r="A70" s="50">
        <f>+A69+0.1</f>
        <v>2002.1999999999998</v>
      </c>
      <c r="B70" s="80" t="s">
        <v>19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20"/>
      <c r="X70" s="20"/>
      <c r="Y70" s="20"/>
      <c r="Z70" s="20"/>
      <c r="AA70" s="20"/>
      <c r="AB70" s="20"/>
      <c r="AC70" s="20"/>
      <c r="AD70" s="20"/>
      <c r="AE70" s="20"/>
      <c r="AF70" s="81">
        <f>SUM(C70:AE70)</f>
        <v>0</v>
      </c>
    </row>
    <row r="71" spans="1:32" x14ac:dyDescent="0.2">
      <c r="A71" s="50">
        <f>+A70+0.1</f>
        <v>2002.2999999999997</v>
      </c>
      <c r="B71" s="80" t="s">
        <v>20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20"/>
      <c r="X71" s="20"/>
      <c r="Y71" s="20"/>
      <c r="Z71" s="20"/>
      <c r="AA71" s="20"/>
      <c r="AB71" s="20"/>
      <c r="AC71" s="20"/>
      <c r="AD71" s="20"/>
      <c r="AE71" s="20"/>
      <c r="AF71" s="81">
        <f>SUM(C71:AE71)</f>
        <v>0</v>
      </c>
    </row>
    <row r="72" spans="1:32" x14ac:dyDescent="0.2">
      <c r="A72" s="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221"/>
      <c r="X72" s="83"/>
      <c r="Y72" s="83"/>
      <c r="Z72" s="83"/>
      <c r="AA72" s="83"/>
      <c r="AB72" s="83"/>
      <c r="AC72" s="83"/>
      <c r="AD72" s="83"/>
      <c r="AE72" s="83"/>
      <c r="AF72" s="84"/>
    </row>
    <row r="73" spans="1:32" x14ac:dyDescent="0.2">
      <c r="A73" s="79">
        <f>+A68+1</f>
        <v>2003</v>
      </c>
      <c r="B73" s="80" t="s">
        <v>17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20"/>
      <c r="O73" s="20"/>
      <c r="P73" s="20"/>
      <c r="Q73" s="20"/>
      <c r="R73" s="20"/>
      <c r="S73" s="20"/>
      <c r="T73" s="20"/>
      <c r="U73" s="20"/>
      <c r="V73" s="20"/>
      <c r="W73" s="220"/>
      <c r="X73" s="20"/>
      <c r="Y73" s="20"/>
      <c r="Z73" s="20"/>
      <c r="AA73" s="20"/>
      <c r="AB73" s="20"/>
      <c r="AC73" s="20"/>
      <c r="AD73" s="20"/>
      <c r="AE73" s="20"/>
      <c r="AF73" s="81">
        <f>SUM(C73:AE73)</f>
        <v>0</v>
      </c>
    </row>
    <row r="74" spans="1:32" x14ac:dyDescent="0.2">
      <c r="A74" s="50">
        <f>+A73+0.1</f>
        <v>2003.1</v>
      </c>
      <c r="B74" s="80" t="s">
        <v>18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20"/>
      <c r="O74" s="20"/>
      <c r="P74" s="20"/>
      <c r="Q74" s="20"/>
      <c r="R74" s="20"/>
      <c r="S74" s="20"/>
      <c r="T74" s="20"/>
      <c r="U74" s="20"/>
      <c r="V74" s="20"/>
      <c r="W74" s="220"/>
      <c r="X74" s="20"/>
      <c r="Y74" s="20"/>
      <c r="Z74" s="20"/>
      <c r="AA74" s="20"/>
      <c r="AB74" s="20"/>
      <c r="AC74" s="20"/>
      <c r="AD74" s="20"/>
      <c r="AE74" s="20"/>
      <c r="AF74" s="81">
        <f>SUM(C74:AE74)</f>
        <v>0</v>
      </c>
    </row>
    <row r="75" spans="1:32" x14ac:dyDescent="0.2">
      <c r="A75" s="50">
        <f>+A74+0.1</f>
        <v>2003.1999999999998</v>
      </c>
      <c r="B75" s="80" t="s">
        <v>19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20"/>
      <c r="O75" s="20"/>
      <c r="P75" s="20"/>
      <c r="Q75" s="20"/>
      <c r="R75" s="20"/>
      <c r="S75" s="20"/>
      <c r="T75" s="20"/>
      <c r="U75" s="20"/>
      <c r="V75" s="20"/>
      <c r="W75" s="220"/>
      <c r="X75" s="20"/>
      <c r="Y75" s="20"/>
      <c r="Z75" s="20"/>
      <c r="AA75" s="20"/>
      <c r="AB75" s="20"/>
      <c r="AC75" s="20"/>
      <c r="AD75" s="20"/>
      <c r="AE75" s="20"/>
      <c r="AF75" s="81">
        <f>SUM(C75:AE75)</f>
        <v>0</v>
      </c>
    </row>
    <row r="76" spans="1:32" x14ac:dyDescent="0.2">
      <c r="A76" s="50">
        <f>+A75+0.1</f>
        <v>2003.2999999999997</v>
      </c>
      <c r="B76" s="80" t="s">
        <v>20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20"/>
      <c r="O76" s="20"/>
      <c r="P76" s="20"/>
      <c r="Q76" s="20"/>
      <c r="R76" s="20"/>
      <c r="S76" s="20"/>
      <c r="T76" s="20"/>
      <c r="U76" s="20"/>
      <c r="V76" s="20"/>
      <c r="W76" s="220"/>
      <c r="X76" s="20"/>
      <c r="Y76" s="20"/>
      <c r="Z76" s="20"/>
      <c r="AA76" s="20"/>
      <c r="AB76" s="20"/>
      <c r="AC76" s="20"/>
      <c r="AD76" s="20"/>
      <c r="AE76" s="20"/>
      <c r="AF76" s="81">
        <f>SUM(C76:AE76)</f>
        <v>0</v>
      </c>
    </row>
    <row r="77" spans="1:32" x14ac:dyDescent="0.2">
      <c r="A77" s="82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221"/>
      <c r="X77" s="83"/>
      <c r="Y77" s="83"/>
      <c r="Z77" s="83"/>
      <c r="AA77" s="83"/>
      <c r="AB77" s="83"/>
      <c r="AC77" s="83"/>
      <c r="AD77" s="83"/>
      <c r="AE77" s="83"/>
      <c r="AF77" s="84"/>
    </row>
    <row r="78" spans="1:32" x14ac:dyDescent="0.2">
      <c r="A78" s="79">
        <f>+A73+1</f>
        <v>2004</v>
      </c>
      <c r="B78" s="80" t="s">
        <v>17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20"/>
      <c r="P78" s="20"/>
      <c r="Q78" s="20"/>
      <c r="R78" s="20"/>
      <c r="S78" s="20"/>
      <c r="T78" s="20"/>
      <c r="U78" s="20"/>
      <c r="V78" s="20"/>
      <c r="W78" s="220"/>
      <c r="X78" s="20"/>
      <c r="Y78" s="20"/>
      <c r="Z78" s="20"/>
      <c r="AA78" s="20"/>
      <c r="AB78" s="20"/>
      <c r="AC78" s="20"/>
      <c r="AD78" s="20"/>
      <c r="AE78" s="20"/>
      <c r="AF78" s="81">
        <f>SUM(C78:AE78)</f>
        <v>0</v>
      </c>
    </row>
    <row r="79" spans="1:32" x14ac:dyDescent="0.2">
      <c r="A79" s="50">
        <f>+A78+0.1</f>
        <v>2004.1</v>
      </c>
      <c r="B79" s="80" t="s">
        <v>18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20"/>
      <c r="P79" s="20"/>
      <c r="Q79" s="20"/>
      <c r="R79" s="20"/>
      <c r="S79" s="20"/>
      <c r="T79" s="20"/>
      <c r="U79" s="20"/>
      <c r="V79" s="20"/>
      <c r="W79" s="220"/>
      <c r="X79" s="20"/>
      <c r="Y79" s="20"/>
      <c r="Z79" s="20"/>
      <c r="AA79" s="20"/>
      <c r="AB79" s="20"/>
      <c r="AC79" s="20"/>
      <c r="AD79" s="20"/>
      <c r="AE79" s="20"/>
      <c r="AF79" s="81">
        <f>SUM(C79:AE79)</f>
        <v>0</v>
      </c>
    </row>
    <row r="80" spans="1:32" x14ac:dyDescent="0.2">
      <c r="A80" s="50">
        <f>+A79+0.1</f>
        <v>2004.1999999999998</v>
      </c>
      <c r="B80" s="80" t="s">
        <v>19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20"/>
      <c r="P80" s="20"/>
      <c r="Q80" s="20"/>
      <c r="R80" s="20"/>
      <c r="S80" s="20"/>
      <c r="T80" s="20"/>
      <c r="U80" s="20"/>
      <c r="V80" s="20"/>
      <c r="W80" s="220"/>
      <c r="X80" s="20"/>
      <c r="Y80" s="20"/>
      <c r="Z80" s="20"/>
      <c r="AA80" s="20"/>
      <c r="AB80" s="20"/>
      <c r="AC80" s="20"/>
      <c r="AD80" s="20"/>
      <c r="AE80" s="20"/>
      <c r="AF80" s="81">
        <f>SUM(C80:AE80)</f>
        <v>0</v>
      </c>
    </row>
    <row r="81" spans="1:32" x14ac:dyDescent="0.2">
      <c r="A81" s="50">
        <f>+A80+0.1</f>
        <v>2004.2999999999997</v>
      </c>
      <c r="B81" s="80" t="s">
        <v>20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20"/>
      <c r="P81" s="20"/>
      <c r="Q81" s="20"/>
      <c r="R81" s="20"/>
      <c r="S81" s="20"/>
      <c r="T81" s="20"/>
      <c r="U81" s="20"/>
      <c r="V81" s="20"/>
      <c r="W81" s="220"/>
      <c r="X81" s="20"/>
      <c r="Y81" s="20"/>
      <c r="Z81" s="20"/>
      <c r="AA81" s="20"/>
      <c r="AB81" s="20"/>
      <c r="AC81" s="20"/>
      <c r="AD81" s="20"/>
      <c r="AE81" s="20"/>
      <c r="AF81" s="81">
        <f>SUM(C81:AE81)</f>
        <v>0</v>
      </c>
    </row>
    <row r="82" spans="1:32" x14ac:dyDescent="0.2">
      <c r="A82" s="8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221"/>
      <c r="X82" s="83"/>
      <c r="Y82" s="83"/>
      <c r="Z82" s="83"/>
      <c r="AA82" s="83"/>
      <c r="AB82" s="83"/>
      <c r="AC82" s="83"/>
      <c r="AD82" s="83"/>
      <c r="AE82" s="83"/>
      <c r="AF82" s="84"/>
    </row>
    <row r="83" spans="1:32" x14ac:dyDescent="0.2">
      <c r="A83" s="79">
        <f>+A78+1</f>
        <v>2005</v>
      </c>
      <c r="B83" s="80" t="s">
        <v>17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0"/>
      <c r="Q83" s="20"/>
      <c r="R83" s="20"/>
      <c r="S83" s="20"/>
      <c r="T83" s="20"/>
      <c r="U83" s="20"/>
      <c r="V83" s="20"/>
      <c r="W83" s="220"/>
      <c r="X83" s="20"/>
      <c r="Y83" s="20"/>
      <c r="Z83" s="20"/>
      <c r="AA83" s="20"/>
      <c r="AB83" s="20"/>
      <c r="AC83" s="20"/>
      <c r="AD83" s="20"/>
      <c r="AE83" s="20"/>
      <c r="AF83" s="81">
        <f>SUM(C83:AE83)</f>
        <v>0</v>
      </c>
    </row>
    <row r="84" spans="1:32" x14ac:dyDescent="0.2">
      <c r="A84" s="50">
        <f>+A83+0.1</f>
        <v>2005.1</v>
      </c>
      <c r="B84" s="80" t="s">
        <v>18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0"/>
      <c r="Q84" s="20"/>
      <c r="R84" s="20"/>
      <c r="S84" s="20"/>
      <c r="T84" s="20"/>
      <c r="U84" s="20"/>
      <c r="V84" s="20"/>
      <c r="W84" s="220"/>
      <c r="X84" s="20"/>
      <c r="Y84" s="20"/>
      <c r="Z84" s="20"/>
      <c r="AA84" s="20"/>
      <c r="AB84" s="20"/>
      <c r="AC84" s="20"/>
      <c r="AD84" s="20"/>
      <c r="AE84" s="20"/>
      <c r="AF84" s="81">
        <f>SUM(C84:AE84)</f>
        <v>0</v>
      </c>
    </row>
    <row r="85" spans="1:32" x14ac:dyDescent="0.2">
      <c r="A85" s="50">
        <f>+A84+0.1</f>
        <v>2005.1999999999998</v>
      </c>
      <c r="B85" s="80" t="s">
        <v>19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0"/>
      <c r="Q85" s="20"/>
      <c r="R85" s="20"/>
      <c r="S85" s="20"/>
      <c r="T85" s="20"/>
      <c r="U85" s="20"/>
      <c r="V85" s="20"/>
      <c r="W85" s="220"/>
      <c r="X85" s="20"/>
      <c r="Y85" s="20"/>
      <c r="Z85" s="20"/>
      <c r="AA85" s="20"/>
      <c r="AB85" s="20"/>
      <c r="AC85" s="20"/>
      <c r="AD85" s="20"/>
      <c r="AE85" s="20"/>
      <c r="AF85" s="81">
        <f>SUM(C85:AE85)</f>
        <v>0</v>
      </c>
    </row>
    <row r="86" spans="1:32" x14ac:dyDescent="0.2">
      <c r="A86" s="50">
        <f>+A85+0.1</f>
        <v>2005.2999999999997</v>
      </c>
      <c r="B86" s="80" t="s">
        <v>20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0"/>
      <c r="Q86" s="20"/>
      <c r="R86" s="20"/>
      <c r="S86" s="20"/>
      <c r="T86" s="20"/>
      <c r="U86" s="20"/>
      <c r="V86" s="20"/>
      <c r="W86" s="220"/>
      <c r="X86" s="20"/>
      <c r="Y86" s="20"/>
      <c r="Z86" s="20"/>
      <c r="AA86" s="20"/>
      <c r="AB86" s="20"/>
      <c r="AC86" s="20"/>
      <c r="AD86" s="20"/>
      <c r="AE86" s="20"/>
      <c r="AF86" s="81">
        <f>SUM(C86:AE86)</f>
        <v>0</v>
      </c>
    </row>
    <row r="87" spans="1:32" x14ac:dyDescent="0.2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221"/>
      <c r="X87" s="83"/>
      <c r="Y87" s="83"/>
      <c r="Z87" s="83"/>
      <c r="AA87" s="83"/>
      <c r="AB87" s="83"/>
      <c r="AC87" s="83"/>
      <c r="AD87" s="83"/>
      <c r="AE87" s="83"/>
      <c r="AF87" s="84"/>
    </row>
    <row r="88" spans="1:32" x14ac:dyDescent="0.2">
      <c r="A88" s="79">
        <f>+A83+1</f>
        <v>2006</v>
      </c>
      <c r="B88" s="80" t="s">
        <v>17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81">
        <f>SUM(C88:AE88)</f>
        <v>0</v>
      </c>
    </row>
    <row r="89" spans="1:32" x14ac:dyDescent="0.2">
      <c r="A89" s="50">
        <f>+A88+0.1</f>
        <v>2006.1</v>
      </c>
      <c r="B89" s="80" t="s">
        <v>18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81">
        <f>SUM(C89:AE89)</f>
        <v>0</v>
      </c>
    </row>
    <row r="90" spans="1:32" x14ac:dyDescent="0.2">
      <c r="A90" s="50">
        <f>+A89+0.1</f>
        <v>2006.1999999999998</v>
      </c>
      <c r="B90" s="80" t="s">
        <v>19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81">
        <f>SUM(C90:AE90)</f>
        <v>0</v>
      </c>
    </row>
    <row r="91" spans="1:32" x14ac:dyDescent="0.2">
      <c r="A91" s="50">
        <f>+A90+0.1</f>
        <v>2006.2999999999997</v>
      </c>
      <c r="B91" s="80" t="s">
        <v>20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81">
        <f>SUM(C91:AE91)</f>
        <v>0</v>
      </c>
    </row>
    <row r="92" spans="1:32" x14ac:dyDescent="0.2">
      <c r="A92" s="8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221"/>
      <c r="U92" s="83"/>
      <c r="V92" s="83"/>
      <c r="W92" s="221"/>
      <c r="X92" s="83"/>
      <c r="Y92" s="83"/>
      <c r="Z92" s="83"/>
      <c r="AA92" s="83"/>
      <c r="AB92" s="83"/>
      <c r="AC92" s="83"/>
      <c r="AD92" s="83"/>
      <c r="AE92" s="83"/>
      <c r="AF92" s="84"/>
    </row>
    <row r="93" spans="1:32" x14ac:dyDescent="0.2">
      <c r="A93" s="79">
        <f>+A88+1</f>
        <v>2007</v>
      </c>
      <c r="B93" s="80" t="s">
        <v>17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81">
        <f>SUM(C93:AE93)</f>
        <v>0</v>
      </c>
    </row>
    <row r="94" spans="1:32" x14ac:dyDescent="0.2">
      <c r="A94" s="50">
        <f>+A93+0.1</f>
        <v>2007.1</v>
      </c>
      <c r="B94" s="80" t="s">
        <v>18</v>
      </c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81">
        <f>SUM(C94:AE94)</f>
        <v>0</v>
      </c>
    </row>
    <row r="95" spans="1:32" x14ac:dyDescent="0.2">
      <c r="A95" s="50">
        <f>+A94+0.1</f>
        <v>2007.1999999999998</v>
      </c>
      <c r="B95" s="80" t="s">
        <v>19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81">
        <f>SUM(C95:AE95)</f>
        <v>0</v>
      </c>
    </row>
    <row r="96" spans="1:32" x14ac:dyDescent="0.2">
      <c r="A96" s="50">
        <f>+A95+0.1</f>
        <v>2007.2999999999997</v>
      </c>
      <c r="B96" s="80" t="s">
        <v>20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81">
        <f>SUM(C96:AE96)</f>
        <v>0</v>
      </c>
    </row>
    <row r="97" spans="1:32" x14ac:dyDescent="0.2">
      <c r="A97" s="82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221"/>
      <c r="U97" s="83"/>
      <c r="V97" s="83"/>
      <c r="W97" s="221"/>
      <c r="X97" s="83"/>
      <c r="Y97" s="83"/>
      <c r="Z97" s="83"/>
      <c r="AA97" s="83"/>
      <c r="AB97" s="83"/>
      <c r="AC97" s="83"/>
      <c r="AD97" s="83"/>
      <c r="AE97" s="83"/>
      <c r="AF97" s="84"/>
    </row>
    <row r="98" spans="1:32" x14ac:dyDescent="0.2">
      <c r="A98" s="79">
        <f>+A93+1</f>
        <v>2008</v>
      </c>
      <c r="B98" s="80" t="s">
        <v>17</v>
      </c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81">
        <f>SUM(C98:AE98)</f>
        <v>0</v>
      </c>
    </row>
    <row r="99" spans="1:32" x14ac:dyDescent="0.2">
      <c r="A99" s="50">
        <f>+A98+0.1</f>
        <v>2008.1</v>
      </c>
      <c r="B99" s="80" t="s">
        <v>18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81">
        <f>SUM(C99:AE99)</f>
        <v>0</v>
      </c>
    </row>
    <row r="100" spans="1:32" x14ac:dyDescent="0.2">
      <c r="A100" s="50">
        <f>+A99+0.1</f>
        <v>2008.1999999999998</v>
      </c>
      <c r="B100" s="80" t="s">
        <v>19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81">
        <f>SUM(C100:AE100)</f>
        <v>0</v>
      </c>
    </row>
    <row r="101" spans="1:32" x14ac:dyDescent="0.2">
      <c r="A101" s="50">
        <f>+A100+0.1</f>
        <v>2008.2999999999997</v>
      </c>
      <c r="B101" s="80" t="s">
        <v>20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77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81">
        <f>SUM(C101:AE101)</f>
        <v>0</v>
      </c>
    </row>
    <row r="102" spans="1:32" x14ac:dyDescent="0.2">
      <c r="A102" s="8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222"/>
      <c r="T102" s="83"/>
      <c r="U102" s="83"/>
      <c r="V102" s="83"/>
      <c r="W102" s="221"/>
      <c r="X102" s="83"/>
      <c r="Y102" s="83"/>
      <c r="Z102" s="83"/>
      <c r="AA102" s="83"/>
      <c r="AB102" s="83"/>
      <c r="AC102" s="83"/>
      <c r="AD102" s="83"/>
      <c r="AE102" s="83"/>
      <c r="AF102" s="84"/>
    </row>
    <row r="103" spans="1:32" x14ac:dyDescent="0.2">
      <c r="A103" s="79">
        <f>+A98+1</f>
        <v>2009</v>
      </c>
      <c r="B103" s="80" t="s">
        <v>17</v>
      </c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21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81">
        <f>SUM(C103:AE103)</f>
        <v>0</v>
      </c>
    </row>
    <row r="104" spans="1:32" x14ac:dyDescent="0.2">
      <c r="A104" s="50">
        <f>+A103+0.1</f>
        <v>2009.1</v>
      </c>
      <c r="B104" s="80" t="s">
        <v>18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21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81">
        <f>SUM(C104:AE104)</f>
        <v>0</v>
      </c>
    </row>
    <row r="105" spans="1:32" x14ac:dyDescent="0.2">
      <c r="A105" s="50">
        <f>+A104+0.1</f>
        <v>2009.1999999999998</v>
      </c>
      <c r="B105" s="80" t="s">
        <v>19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21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81">
        <f>SUM(C105:AE105)</f>
        <v>0</v>
      </c>
    </row>
    <row r="106" spans="1:32" x14ac:dyDescent="0.2">
      <c r="A106" s="50">
        <f>+A105+0.1</f>
        <v>2009.2999999999997</v>
      </c>
      <c r="B106" s="80" t="s">
        <v>20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77"/>
      <c r="S106" s="204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81">
        <f>SUM(C106:AE106)</f>
        <v>0</v>
      </c>
    </row>
    <row r="107" spans="1:32" x14ac:dyDescent="0.2">
      <c r="A107" s="82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221"/>
      <c r="X107" s="83"/>
      <c r="Y107" s="83"/>
      <c r="Z107" s="83"/>
      <c r="AA107" s="83"/>
      <c r="AB107" s="83"/>
      <c r="AC107" s="83"/>
      <c r="AD107" s="83"/>
      <c r="AE107" s="83"/>
      <c r="AF107" s="84"/>
    </row>
    <row r="108" spans="1:32" x14ac:dyDescent="0.2">
      <c r="A108" s="79">
        <f>+A103+1</f>
        <v>2010</v>
      </c>
      <c r="B108" s="80" t="s">
        <v>17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81">
        <f>SUM(C108:AE108)</f>
        <v>0</v>
      </c>
    </row>
    <row r="109" spans="1:32" x14ac:dyDescent="0.2">
      <c r="A109" s="50">
        <f>+A108+0.1</f>
        <v>2010.1</v>
      </c>
      <c r="B109" s="80" t="s">
        <v>18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81">
        <f>SUM(C109:AE109)</f>
        <v>0</v>
      </c>
    </row>
    <row r="110" spans="1:32" x14ac:dyDescent="0.2">
      <c r="A110" s="50">
        <f>+A109+0.1</f>
        <v>2010.1999999999998</v>
      </c>
      <c r="B110" s="80" t="s">
        <v>19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81">
        <f>SUM(C110:AE110)</f>
        <v>0</v>
      </c>
    </row>
    <row r="111" spans="1:32" x14ac:dyDescent="0.2">
      <c r="A111" s="50">
        <f>+A110+0.1</f>
        <v>2010.2999999999997</v>
      </c>
      <c r="B111" s="80" t="s">
        <v>20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81">
        <f>SUM(C111:AE111)</f>
        <v>0</v>
      </c>
    </row>
    <row r="112" spans="1:32" x14ac:dyDescent="0.2">
      <c r="A112" s="8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221"/>
      <c r="X112" s="83"/>
      <c r="Y112" s="83"/>
      <c r="Z112" s="83"/>
      <c r="AA112" s="83"/>
      <c r="AB112" s="83"/>
      <c r="AC112" s="83"/>
      <c r="AD112" s="83"/>
      <c r="AE112" s="83"/>
      <c r="AF112" s="84"/>
    </row>
    <row r="113" spans="1:32" x14ac:dyDescent="0.2">
      <c r="A113" s="79">
        <f>+A108+1</f>
        <v>2011</v>
      </c>
      <c r="B113" s="80" t="s">
        <v>17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81">
        <f>SUM(C113:AE113)</f>
        <v>0</v>
      </c>
    </row>
    <row r="114" spans="1:32" x14ac:dyDescent="0.2">
      <c r="A114" s="50">
        <f>+A113+0.1</f>
        <v>2011.1</v>
      </c>
      <c r="B114" s="80" t="s">
        <v>18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81">
        <f>SUM(C114:AE114)</f>
        <v>0</v>
      </c>
    </row>
    <row r="115" spans="1:32" x14ac:dyDescent="0.2">
      <c r="A115" s="50">
        <f>+A114+0.1</f>
        <v>2011.1999999999998</v>
      </c>
      <c r="B115" s="80" t="s">
        <v>19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81">
        <f>SUM(C115:AE115)</f>
        <v>0</v>
      </c>
    </row>
    <row r="116" spans="1:32" x14ac:dyDescent="0.2">
      <c r="A116" s="85">
        <f>+A115+0.1</f>
        <v>2011.2999999999997</v>
      </c>
      <c r="B116" s="77" t="s">
        <v>20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20"/>
      <c r="W116" s="20"/>
      <c r="X116" s="86"/>
      <c r="Y116" s="86"/>
      <c r="Z116" s="86"/>
      <c r="AA116" s="86"/>
      <c r="AB116" s="86"/>
      <c r="AC116" s="86"/>
      <c r="AD116" s="86"/>
      <c r="AE116" s="86"/>
      <c r="AF116" s="81">
        <f>SUM(C116:AE116)</f>
        <v>0</v>
      </c>
    </row>
    <row r="117" spans="1:32" x14ac:dyDescent="0.2">
      <c r="A117" s="87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222"/>
      <c r="W117" s="83"/>
      <c r="X117" s="222"/>
      <c r="Y117" s="222"/>
      <c r="Z117" s="222"/>
      <c r="AA117" s="222"/>
      <c r="AB117" s="222"/>
      <c r="AC117" s="222"/>
      <c r="AD117" s="222"/>
      <c r="AE117" s="222"/>
      <c r="AF117" s="84"/>
    </row>
    <row r="118" spans="1:32" x14ac:dyDescent="0.2">
      <c r="A118" s="79">
        <f>+A113+1</f>
        <v>2012</v>
      </c>
      <c r="B118" s="80" t="s">
        <v>17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21"/>
      <c r="W118" s="20"/>
      <c r="X118" s="20"/>
      <c r="Y118" s="20"/>
      <c r="Z118" s="20"/>
      <c r="AA118" s="20"/>
      <c r="AB118" s="20"/>
      <c r="AC118" s="20"/>
      <c r="AD118" s="20"/>
      <c r="AE118" s="20"/>
      <c r="AF118" s="81">
        <f>SUM(C118:AE118)</f>
        <v>0</v>
      </c>
    </row>
    <row r="119" spans="1:32" x14ac:dyDescent="0.2">
      <c r="A119" s="50">
        <f>+A118+0.1</f>
        <v>2012.1</v>
      </c>
      <c r="B119" s="80" t="s">
        <v>18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21"/>
      <c r="W119" s="20"/>
      <c r="X119" s="20"/>
      <c r="Y119" s="20"/>
      <c r="Z119" s="20"/>
      <c r="AA119" s="20"/>
      <c r="AB119" s="20"/>
      <c r="AC119" s="20"/>
      <c r="AD119" s="20"/>
      <c r="AE119" s="20"/>
      <c r="AF119" s="81">
        <f>SUM(C119:AE119)</f>
        <v>0</v>
      </c>
    </row>
    <row r="120" spans="1:32" x14ac:dyDescent="0.2">
      <c r="A120" s="50">
        <f>+A119+0.1</f>
        <v>2012.1999999999998</v>
      </c>
      <c r="B120" s="80" t="s">
        <v>19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21"/>
      <c r="W120" s="20"/>
      <c r="X120" s="20"/>
      <c r="Y120" s="20"/>
      <c r="Z120" s="20"/>
      <c r="AA120" s="20"/>
      <c r="AB120" s="20"/>
      <c r="AC120" s="20"/>
      <c r="AD120" s="20"/>
      <c r="AE120" s="20"/>
      <c r="AF120" s="81">
        <f>SUM(C120:AE120)</f>
        <v>0</v>
      </c>
    </row>
    <row r="121" spans="1:32" x14ac:dyDescent="0.2">
      <c r="A121" s="85">
        <f>+A120+0.1</f>
        <v>2012.2999999999997</v>
      </c>
      <c r="B121" s="77" t="s">
        <v>20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204"/>
      <c r="W121" s="20"/>
      <c r="X121" s="20"/>
      <c r="Y121" s="86"/>
      <c r="Z121" s="86"/>
      <c r="AA121" s="86"/>
      <c r="AB121" s="86"/>
      <c r="AC121" s="86"/>
      <c r="AD121" s="86"/>
      <c r="AE121" s="86"/>
      <c r="AF121" s="81">
        <f>SUM(C121:AE121)</f>
        <v>0</v>
      </c>
    </row>
    <row r="122" spans="1:32" x14ac:dyDescent="0.2">
      <c r="A122" s="87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222"/>
      <c r="W122" s="83"/>
      <c r="X122" s="83"/>
      <c r="Y122" s="222"/>
      <c r="Z122" s="222"/>
      <c r="AA122" s="222"/>
      <c r="AB122" s="222"/>
      <c r="AC122" s="222"/>
      <c r="AD122" s="222"/>
      <c r="AE122" s="222"/>
      <c r="AF122" s="84"/>
    </row>
    <row r="123" spans="1:32" x14ac:dyDescent="0.2">
      <c r="A123" s="79">
        <f>+A118+1</f>
        <v>2013</v>
      </c>
      <c r="B123" s="80" t="s">
        <v>17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21"/>
      <c r="W123" s="21"/>
      <c r="X123" s="20"/>
      <c r="Y123" s="20"/>
      <c r="Z123" s="20"/>
      <c r="AA123" s="20"/>
      <c r="AB123" s="20"/>
      <c r="AC123" s="20"/>
      <c r="AD123" s="20"/>
      <c r="AE123" s="20"/>
      <c r="AF123" s="81">
        <f>SUM(C123:AE123)</f>
        <v>0</v>
      </c>
    </row>
    <row r="124" spans="1:32" x14ac:dyDescent="0.2">
      <c r="A124" s="50">
        <f>+A123+0.1</f>
        <v>2013.1</v>
      </c>
      <c r="B124" s="80" t="s">
        <v>18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21"/>
      <c r="W124" s="21"/>
      <c r="X124" s="20"/>
      <c r="Y124" s="20"/>
      <c r="Z124" s="20"/>
      <c r="AA124" s="20"/>
      <c r="AB124" s="20"/>
      <c r="AC124" s="20"/>
      <c r="AD124" s="20"/>
      <c r="AE124" s="20"/>
      <c r="AF124" s="81">
        <f>SUM(C124:AE124)</f>
        <v>0</v>
      </c>
    </row>
    <row r="125" spans="1:32" x14ac:dyDescent="0.2">
      <c r="A125" s="50">
        <f>+A124+0.1</f>
        <v>2013.1999999999998</v>
      </c>
      <c r="B125" s="80" t="s">
        <v>19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21"/>
      <c r="W125" s="21"/>
      <c r="X125" s="20"/>
      <c r="Y125" s="20"/>
      <c r="Z125" s="20"/>
      <c r="AA125" s="20"/>
      <c r="AB125" s="20"/>
      <c r="AC125" s="20"/>
      <c r="AD125" s="20"/>
      <c r="AE125" s="20"/>
      <c r="AF125" s="81">
        <f>SUM(C125:AE125)</f>
        <v>0</v>
      </c>
    </row>
    <row r="126" spans="1:32" x14ac:dyDescent="0.2">
      <c r="A126" s="85">
        <f>+A125+0.1</f>
        <v>2013.2999999999997</v>
      </c>
      <c r="B126" s="77" t="s">
        <v>20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204"/>
      <c r="W126" s="21"/>
      <c r="X126" s="20"/>
      <c r="Y126" s="86"/>
      <c r="Z126" s="86"/>
      <c r="AA126" s="86"/>
      <c r="AB126" s="86"/>
      <c r="AC126" s="86"/>
      <c r="AD126" s="86"/>
      <c r="AE126" s="86"/>
      <c r="AF126" s="81">
        <f>SUM(C126:AE126)</f>
        <v>0</v>
      </c>
    </row>
    <row r="127" spans="1:32" x14ac:dyDescent="0.2">
      <c r="A127" s="87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222"/>
      <c r="W127" s="222"/>
      <c r="X127" s="83"/>
      <c r="Y127" s="222"/>
      <c r="Z127" s="222"/>
      <c r="AA127" s="222"/>
      <c r="AB127" s="222"/>
      <c r="AC127" s="222"/>
      <c r="AD127" s="222"/>
      <c r="AE127" s="222"/>
      <c r="AF127" s="84"/>
    </row>
    <row r="128" spans="1:32" x14ac:dyDescent="0.2">
      <c r="A128" s="79">
        <f>+A123+1</f>
        <v>2014</v>
      </c>
      <c r="B128" s="80" t="s">
        <v>17</v>
      </c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21"/>
      <c r="W128" s="80"/>
      <c r="X128" s="21"/>
      <c r="Y128" s="20"/>
      <c r="Z128" s="20"/>
      <c r="AA128" s="20"/>
      <c r="AB128" s="20"/>
      <c r="AC128" s="20"/>
      <c r="AD128" s="20"/>
      <c r="AE128" s="20"/>
      <c r="AF128" s="81">
        <f>SUM(C128:AE128)</f>
        <v>0</v>
      </c>
    </row>
    <row r="129" spans="1:32" x14ac:dyDescent="0.2">
      <c r="A129" s="50">
        <f>+A128+0.1</f>
        <v>2014.1</v>
      </c>
      <c r="B129" s="80" t="s">
        <v>18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21"/>
      <c r="W129" s="80"/>
      <c r="X129" s="21"/>
      <c r="Y129" s="20"/>
      <c r="Z129" s="20"/>
      <c r="AA129" s="20"/>
      <c r="AB129" s="20"/>
      <c r="AC129" s="20"/>
      <c r="AD129" s="20"/>
      <c r="AE129" s="20"/>
      <c r="AF129" s="81">
        <f>SUM(C129:AE129)</f>
        <v>0</v>
      </c>
    </row>
    <row r="130" spans="1:32" x14ac:dyDescent="0.2">
      <c r="A130" s="50">
        <f>+A129+0.1</f>
        <v>2014.1999999999998</v>
      </c>
      <c r="B130" s="80" t="s">
        <v>19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21"/>
      <c r="W130" s="80"/>
      <c r="X130" s="21"/>
      <c r="Y130" s="20"/>
      <c r="Z130" s="20"/>
      <c r="AA130" s="20"/>
      <c r="AB130" s="20"/>
      <c r="AC130" s="20"/>
      <c r="AD130" s="20"/>
      <c r="AE130" s="20"/>
      <c r="AF130" s="81">
        <f>SUM(C130:AE130)</f>
        <v>0</v>
      </c>
    </row>
    <row r="131" spans="1:32" x14ac:dyDescent="0.2">
      <c r="A131" s="85">
        <f>+A130+0.1</f>
        <v>2014.2999999999997</v>
      </c>
      <c r="B131" s="77" t="s">
        <v>20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204"/>
      <c r="W131" s="77"/>
      <c r="X131" s="21"/>
      <c r="Y131" s="86"/>
      <c r="Z131" s="86"/>
      <c r="AA131" s="86"/>
      <c r="AB131" s="86"/>
      <c r="AC131" s="86"/>
      <c r="AD131" s="86"/>
      <c r="AE131" s="86"/>
      <c r="AF131" s="81">
        <f>SUM(C131:AE131)</f>
        <v>0</v>
      </c>
    </row>
    <row r="132" spans="1:32" x14ac:dyDescent="0.2">
      <c r="A132" s="87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221"/>
      <c r="X132" s="83"/>
      <c r="Y132" s="83"/>
      <c r="Z132" s="83"/>
      <c r="AA132" s="83"/>
      <c r="AB132" s="83"/>
      <c r="AC132" s="83"/>
      <c r="AD132" s="83"/>
      <c r="AE132" s="83"/>
      <c r="AF132" s="84"/>
    </row>
    <row r="133" spans="1:32" x14ac:dyDescent="0.2">
      <c r="A133" s="79">
        <f>+A128+1</f>
        <v>2015</v>
      </c>
      <c r="B133" s="80" t="s">
        <v>17</v>
      </c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21"/>
      <c r="V133" s="21"/>
      <c r="W133" s="21"/>
      <c r="X133" s="21"/>
      <c r="Y133" s="21"/>
      <c r="Z133" s="20"/>
      <c r="AA133" s="20"/>
      <c r="AB133" s="20"/>
      <c r="AC133" s="20"/>
      <c r="AD133" s="20"/>
      <c r="AE133" s="20"/>
      <c r="AF133" s="81">
        <f>SUM(C133:AE133)</f>
        <v>0</v>
      </c>
    </row>
    <row r="134" spans="1:32" x14ac:dyDescent="0.2">
      <c r="A134" s="50">
        <f>+A133+0.1</f>
        <v>2015.1</v>
      </c>
      <c r="B134" s="80" t="s">
        <v>18</v>
      </c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21"/>
      <c r="V134" s="21"/>
      <c r="W134" s="21"/>
      <c r="X134" s="21"/>
      <c r="Y134" s="21"/>
      <c r="Z134" s="20"/>
      <c r="AA134" s="20"/>
      <c r="AB134" s="20"/>
      <c r="AC134" s="20"/>
      <c r="AD134" s="20"/>
      <c r="AE134" s="20"/>
      <c r="AF134" s="81">
        <f>SUM(C134:AE134)</f>
        <v>0</v>
      </c>
    </row>
    <row r="135" spans="1:32" x14ac:dyDescent="0.2">
      <c r="A135" s="50">
        <f>+A134+0.1</f>
        <v>2015.1999999999998</v>
      </c>
      <c r="B135" s="80" t="s">
        <v>19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21"/>
      <c r="V135" s="21"/>
      <c r="W135" s="21"/>
      <c r="X135" s="21"/>
      <c r="Y135" s="21"/>
      <c r="Z135" s="20"/>
      <c r="AA135" s="20"/>
      <c r="AB135" s="20"/>
      <c r="AC135" s="20"/>
      <c r="AD135" s="20"/>
      <c r="AE135" s="20"/>
      <c r="AF135" s="81">
        <f>SUM(C135:AE135)</f>
        <v>0</v>
      </c>
    </row>
    <row r="136" spans="1:32" x14ac:dyDescent="0.2">
      <c r="A136" s="85">
        <f>+A135+0.1</f>
        <v>2015.2999999999997</v>
      </c>
      <c r="B136" s="77" t="s">
        <v>20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21"/>
      <c r="V136" s="21"/>
      <c r="W136" s="21"/>
      <c r="X136" s="21"/>
      <c r="Y136" s="21"/>
      <c r="Z136" s="20"/>
      <c r="AA136" s="20"/>
      <c r="AB136" s="20"/>
      <c r="AC136" s="20"/>
      <c r="AD136" s="20"/>
      <c r="AE136" s="20"/>
      <c r="AF136" s="81">
        <f>SUM(C136:AE136)</f>
        <v>0</v>
      </c>
    </row>
    <row r="137" spans="1:32" x14ac:dyDescent="0.2">
      <c r="A137" s="87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222"/>
      <c r="V137" s="222"/>
      <c r="W137" s="223"/>
      <c r="X137" s="222"/>
      <c r="Y137" s="222"/>
      <c r="Z137" s="83"/>
      <c r="AA137" s="83"/>
      <c r="AB137" s="83"/>
      <c r="AC137" s="83"/>
      <c r="AD137" s="83"/>
      <c r="AE137" s="83"/>
      <c r="AF137" s="84"/>
    </row>
    <row r="138" spans="1:32" x14ac:dyDescent="0.2">
      <c r="A138" s="79">
        <f>+A133+1</f>
        <v>2016</v>
      </c>
      <c r="B138" s="80" t="s">
        <v>17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21"/>
      <c r="V138" s="21"/>
      <c r="W138" s="21"/>
      <c r="X138" s="21"/>
      <c r="Y138" s="21"/>
      <c r="Z138" s="21"/>
      <c r="AA138" s="20"/>
      <c r="AB138" s="20"/>
      <c r="AC138" s="20"/>
      <c r="AD138" s="20"/>
      <c r="AE138" s="20"/>
      <c r="AF138" s="81">
        <f>SUM(C138:AE138)</f>
        <v>0</v>
      </c>
    </row>
    <row r="139" spans="1:32" x14ac:dyDescent="0.2">
      <c r="A139" s="50">
        <f>+A138+0.1</f>
        <v>2016.1</v>
      </c>
      <c r="B139" s="80" t="s">
        <v>18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21"/>
      <c r="V139" s="21"/>
      <c r="W139" s="21"/>
      <c r="X139" s="21"/>
      <c r="Y139" s="21"/>
      <c r="Z139" s="21"/>
      <c r="AA139" s="20"/>
      <c r="AB139" s="20"/>
      <c r="AC139" s="20"/>
      <c r="AD139" s="20"/>
      <c r="AE139" s="20"/>
      <c r="AF139" s="81">
        <f>SUM(C139:AE139)</f>
        <v>0</v>
      </c>
    </row>
    <row r="140" spans="1:32" x14ac:dyDescent="0.2">
      <c r="A140" s="50">
        <f>+A139+0.1</f>
        <v>2016.1999999999998</v>
      </c>
      <c r="B140" s="80" t="s">
        <v>19</v>
      </c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21"/>
      <c r="V140" s="21"/>
      <c r="W140" s="21"/>
      <c r="X140" s="21"/>
      <c r="Y140" s="21"/>
      <c r="Z140" s="21"/>
      <c r="AA140" s="20"/>
      <c r="AB140" s="20"/>
      <c r="AC140" s="20"/>
      <c r="AD140" s="20"/>
      <c r="AE140" s="20"/>
      <c r="AF140" s="81">
        <f>SUM(C140:AE140)</f>
        <v>0</v>
      </c>
    </row>
    <row r="141" spans="1:32" x14ac:dyDescent="0.2">
      <c r="A141" s="85">
        <f>+A140+0.1</f>
        <v>2016.2999999999997</v>
      </c>
      <c r="B141" s="77" t="s">
        <v>20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204"/>
      <c r="V141" s="21"/>
      <c r="W141" s="21"/>
      <c r="X141" s="204"/>
      <c r="Y141" s="204"/>
      <c r="Z141" s="204"/>
      <c r="AA141" s="86"/>
      <c r="AB141" s="86"/>
      <c r="AC141" s="86"/>
      <c r="AD141" s="86"/>
      <c r="AE141" s="86"/>
      <c r="AF141" s="81">
        <f>SUM(C141:AE141)</f>
        <v>0</v>
      </c>
    </row>
    <row r="142" spans="1:32" x14ac:dyDescent="0.2">
      <c r="A142" s="87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84"/>
    </row>
    <row r="143" spans="1:32" hidden="1" x14ac:dyDescent="0.2">
      <c r="A143" s="79">
        <f>+A138+1</f>
        <v>2017</v>
      </c>
      <c r="B143" s="80" t="s">
        <v>17</v>
      </c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21"/>
      <c r="V143" s="21"/>
      <c r="W143" s="21"/>
      <c r="X143" s="21"/>
      <c r="Y143" s="21"/>
      <c r="Z143" s="21"/>
      <c r="AA143" s="21"/>
      <c r="AB143" s="20"/>
      <c r="AC143" s="20"/>
      <c r="AD143" s="20"/>
      <c r="AE143" s="20"/>
      <c r="AF143" s="81">
        <f>SUM(C143:AE143)</f>
        <v>0</v>
      </c>
    </row>
    <row r="144" spans="1:32" hidden="1" x14ac:dyDescent="0.2">
      <c r="A144" s="50">
        <f>+A143+0.1</f>
        <v>2017.1</v>
      </c>
      <c r="B144" s="80" t="s">
        <v>18</v>
      </c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21"/>
      <c r="V144" s="21"/>
      <c r="W144" s="21"/>
      <c r="X144" s="21"/>
      <c r="Y144" s="21"/>
      <c r="Z144" s="21"/>
      <c r="AA144" s="21"/>
      <c r="AB144" s="20"/>
      <c r="AC144" s="20"/>
      <c r="AD144" s="20"/>
      <c r="AE144" s="20"/>
      <c r="AF144" s="81">
        <f>SUM(C144:AE144)</f>
        <v>0</v>
      </c>
    </row>
    <row r="145" spans="1:32" hidden="1" x14ac:dyDescent="0.2">
      <c r="A145" s="50">
        <f>+A144+0.1</f>
        <v>2017.1999999999998</v>
      </c>
      <c r="B145" s="80" t="s">
        <v>19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21"/>
      <c r="V145" s="21"/>
      <c r="W145" s="21"/>
      <c r="X145" s="21"/>
      <c r="Y145" s="21"/>
      <c r="Z145" s="21"/>
      <c r="AA145" s="21"/>
      <c r="AB145" s="20"/>
      <c r="AC145" s="20"/>
      <c r="AD145" s="20"/>
      <c r="AE145" s="20"/>
      <c r="AF145" s="81">
        <f>SUM(C145:AE145)</f>
        <v>0</v>
      </c>
    </row>
    <row r="146" spans="1:32" hidden="1" x14ac:dyDescent="0.2">
      <c r="A146" s="85">
        <f>+A145+0.1</f>
        <v>2017.2999999999997</v>
      </c>
      <c r="B146" s="77" t="s">
        <v>20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204"/>
      <c r="V146" s="204"/>
      <c r="W146" s="21"/>
      <c r="X146" s="21"/>
      <c r="Y146" s="204"/>
      <c r="Z146" s="204"/>
      <c r="AA146" s="204"/>
      <c r="AB146" s="86"/>
      <c r="AC146" s="86"/>
      <c r="AD146" s="86"/>
      <c r="AE146" s="86"/>
      <c r="AF146" s="81">
        <f>SUM(C146:AE146)</f>
        <v>0</v>
      </c>
    </row>
    <row r="147" spans="1:32" hidden="1" x14ac:dyDescent="0.2">
      <c r="A147" s="87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84"/>
    </row>
    <row r="148" spans="1:32" hidden="1" x14ac:dyDescent="0.2">
      <c r="A148" s="79">
        <f>+A143+1</f>
        <v>2018</v>
      </c>
      <c r="B148" s="80" t="s">
        <v>17</v>
      </c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21"/>
      <c r="V148" s="21"/>
      <c r="W148" s="21"/>
      <c r="X148" s="21"/>
      <c r="Y148" s="21"/>
      <c r="Z148" s="21"/>
      <c r="AA148" s="21"/>
      <c r="AB148" s="21"/>
      <c r="AC148" s="250"/>
      <c r="AD148" s="250"/>
      <c r="AE148" s="250"/>
      <c r="AF148" s="81">
        <f>SUM(C148:AE148)</f>
        <v>0</v>
      </c>
    </row>
    <row r="149" spans="1:32" hidden="1" x14ac:dyDescent="0.2">
      <c r="A149" s="50">
        <f>+A148+0.1</f>
        <v>2018.1</v>
      </c>
      <c r="B149" s="80" t="s">
        <v>18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21"/>
      <c r="V149" s="21"/>
      <c r="W149" s="21"/>
      <c r="X149" s="21"/>
      <c r="Y149" s="21"/>
      <c r="Z149" s="21"/>
      <c r="AA149" s="21"/>
      <c r="AB149" s="21"/>
      <c r="AC149" s="250"/>
      <c r="AD149" s="250"/>
      <c r="AE149" s="250"/>
      <c r="AF149" s="81">
        <f>SUM(C149:AE149)</f>
        <v>0</v>
      </c>
    </row>
    <row r="150" spans="1:32" hidden="1" x14ac:dyDescent="0.2">
      <c r="A150" s="50">
        <f>+A149+0.1</f>
        <v>2018.1999999999998</v>
      </c>
      <c r="B150" s="80" t="s">
        <v>19</v>
      </c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21"/>
      <c r="V150" s="21"/>
      <c r="W150" s="21"/>
      <c r="X150" s="21"/>
      <c r="Y150" s="21"/>
      <c r="Z150" s="21"/>
      <c r="AA150" s="21"/>
      <c r="AB150" s="21"/>
      <c r="AC150" s="250"/>
      <c r="AD150" s="250"/>
      <c r="AE150" s="250"/>
      <c r="AF150" s="81">
        <f>SUM(C150:AE150)</f>
        <v>0</v>
      </c>
    </row>
    <row r="151" spans="1:32" hidden="1" x14ac:dyDescent="0.2">
      <c r="A151" s="85">
        <f>+A150+0.1</f>
        <v>2018.2999999999997</v>
      </c>
      <c r="B151" s="77" t="s">
        <v>20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204"/>
      <c r="V151" s="204"/>
      <c r="W151" s="21"/>
      <c r="X151" s="21"/>
      <c r="Y151" s="204"/>
      <c r="Z151" s="204"/>
      <c r="AA151" s="204"/>
      <c r="AB151" s="204"/>
      <c r="AC151" s="251"/>
      <c r="AD151" s="251"/>
      <c r="AE151" s="251"/>
      <c r="AF151" s="81">
        <f>SUM(C151:AE151)</f>
        <v>0</v>
      </c>
    </row>
    <row r="152" spans="1:32" hidden="1" x14ac:dyDescent="0.2">
      <c r="A152" s="87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84"/>
    </row>
    <row r="153" spans="1:32" hidden="1" x14ac:dyDescent="0.2">
      <c r="A153" s="79">
        <f>+A148+1</f>
        <v>2019</v>
      </c>
      <c r="B153" s="80" t="s">
        <v>17</v>
      </c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21"/>
      <c r="V153" s="21"/>
      <c r="W153" s="21"/>
      <c r="X153" s="21"/>
      <c r="Y153" s="21"/>
      <c r="Z153" s="21"/>
      <c r="AA153" s="21"/>
      <c r="AB153" s="21"/>
      <c r="AC153" s="21"/>
      <c r="AD153" s="250"/>
      <c r="AE153" s="250"/>
      <c r="AF153" s="81">
        <f>SUM(C153:AE153)</f>
        <v>0</v>
      </c>
    </row>
    <row r="154" spans="1:32" hidden="1" x14ac:dyDescent="0.2">
      <c r="A154" s="50">
        <f>+A153+0.1</f>
        <v>2019.1</v>
      </c>
      <c r="B154" s="80" t="s">
        <v>18</v>
      </c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21"/>
      <c r="V154" s="21"/>
      <c r="W154" s="21"/>
      <c r="X154" s="21"/>
      <c r="Y154" s="21"/>
      <c r="Z154" s="21"/>
      <c r="AA154" s="21"/>
      <c r="AB154" s="21"/>
      <c r="AC154" s="21"/>
      <c r="AD154" s="250"/>
      <c r="AE154" s="250"/>
      <c r="AF154" s="81">
        <f>SUM(C154:AE154)</f>
        <v>0</v>
      </c>
    </row>
    <row r="155" spans="1:32" hidden="1" x14ac:dyDescent="0.2">
      <c r="A155" s="50">
        <f>+A154+0.1</f>
        <v>2019.1999999999998</v>
      </c>
      <c r="B155" s="80" t="s">
        <v>19</v>
      </c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21"/>
      <c r="V155" s="21"/>
      <c r="W155" s="21"/>
      <c r="X155" s="21"/>
      <c r="Y155" s="21"/>
      <c r="Z155" s="21"/>
      <c r="AA155" s="21"/>
      <c r="AB155" s="21"/>
      <c r="AC155" s="21"/>
      <c r="AD155" s="250"/>
      <c r="AE155" s="250"/>
      <c r="AF155" s="81">
        <f>SUM(C155:AE155)</f>
        <v>0</v>
      </c>
    </row>
    <row r="156" spans="1:32" hidden="1" x14ac:dyDescent="0.2">
      <c r="A156" s="85">
        <f>+A155+0.1</f>
        <v>2019.2999999999997</v>
      </c>
      <c r="B156" s="77" t="s">
        <v>20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204"/>
      <c r="V156" s="204"/>
      <c r="W156" s="204"/>
      <c r="X156" s="225"/>
      <c r="Y156" s="204"/>
      <c r="Z156" s="204"/>
      <c r="AA156" s="204"/>
      <c r="AB156" s="204"/>
      <c r="AC156" s="204"/>
      <c r="AD156" s="251"/>
      <c r="AE156" s="251"/>
      <c r="AF156" s="81">
        <f>SUM(C156:AE156)</f>
        <v>0</v>
      </c>
    </row>
    <row r="157" spans="1:32" hidden="1" x14ac:dyDescent="0.2">
      <c r="A157" s="87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222"/>
      <c r="W157" s="223"/>
      <c r="X157" s="222"/>
      <c r="Y157" s="222"/>
      <c r="Z157" s="222"/>
      <c r="AA157" s="222"/>
      <c r="AB157" s="222"/>
      <c r="AC157" s="222"/>
      <c r="AD157" s="222"/>
      <c r="AE157" s="222"/>
      <c r="AF157" s="248"/>
    </row>
    <row r="158" spans="1:32" hidden="1" x14ac:dyDescent="0.2">
      <c r="A158" s="79">
        <f>+A153+1</f>
        <v>2020</v>
      </c>
      <c r="B158" s="80" t="s">
        <v>17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21"/>
      <c r="W158" s="145"/>
      <c r="X158" s="21"/>
      <c r="Y158" s="21"/>
      <c r="Z158" s="21"/>
      <c r="AA158" s="21"/>
      <c r="AB158" s="21"/>
      <c r="AC158" s="21"/>
      <c r="AD158" s="21"/>
      <c r="AE158" s="20"/>
      <c r="AF158" s="81">
        <f>SUM(C158:AE158)</f>
        <v>0</v>
      </c>
    </row>
    <row r="159" spans="1:32" hidden="1" x14ac:dyDescent="0.2">
      <c r="A159" s="50">
        <f>+A158+0.1</f>
        <v>2020.1</v>
      </c>
      <c r="B159" s="80" t="s">
        <v>18</v>
      </c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21"/>
      <c r="W159" s="145"/>
      <c r="X159" s="21"/>
      <c r="Y159" s="21"/>
      <c r="Z159" s="21"/>
      <c r="AA159" s="21"/>
      <c r="AB159" s="21"/>
      <c r="AC159" s="21"/>
      <c r="AD159" s="21"/>
      <c r="AE159" s="20"/>
      <c r="AF159" s="81">
        <f>SUM(C159:AE159)</f>
        <v>0</v>
      </c>
    </row>
    <row r="160" spans="1:32" hidden="1" x14ac:dyDescent="0.2">
      <c r="A160" s="50">
        <f>+A159+0.1</f>
        <v>2020.1999999999998</v>
      </c>
      <c r="B160" s="80" t="s">
        <v>19</v>
      </c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21"/>
      <c r="W160" s="145"/>
      <c r="X160" s="21"/>
      <c r="Y160" s="21"/>
      <c r="Z160" s="21"/>
      <c r="AA160" s="21"/>
      <c r="AB160" s="21"/>
      <c r="AC160" s="21"/>
      <c r="AD160" s="21"/>
      <c r="AE160" s="20"/>
      <c r="AF160" s="81">
        <f>SUM(C160:AE160)</f>
        <v>0</v>
      </c>
    </row>
    <row r="161" spans="1:37" hidden="1" x14ac:dyDescent="0.2">
      <c r="A161" s="85">
        <f>+A160+0.1</f>
        <v>2020.2999999999997</v>
      </c>
      <c r="B161" s="77" t="s">
        <v>20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204"/>
      <c r="W161" s="225"/>
      <c r="X161" s="204"/>
      <c r="Y161" s="204"/>
      <c r="Z161" s="204"/>
      <c r="AA161" s="204"/>
      <c r="AB161" s="204"/>
      <c r="AC161" s="204"/>
      <c r="AD161" s="204"/>
      <c r="AE161" s="86"/>
      <c r="AF161" s="81">
        <f>SUM(C161:AE161)</f>
        <v>0</v>
      </c>
    </row>
    <row r="162" spans="1:37" hidden="1" x14ac:dyDescent="0.2">
      <c r="A162" s="82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222"/>
      <c r="W162" s="223"/>
      <c r="X162" s="222"/>
      <c r="Y162" s="222"/>
      <c r="Z162" s="222"/>
      <c r="AA162" s="222"/>
      <c r="AB162" s="222"/>
      <c r="AC162" s="222"/>
      <c r="AD162" s="222"/>
      <c r="AE162" s="222"/>
      <c r="AF162" s="84"/>
    </row>
    <row r="163" spans="1:37" s="25" customFormat="1" x14ac:dyDescent="0.2">
      <c r="A163" s="79" t="s">
        <v>16</v>
      </c>
      <c r="B163" s="80" t="s">
        <v>17</v>
      </c>
      <c r="C163" s="88">
        <f t="shared" ref="C163:AE163" si="10">SUMIF($B$18:$B$161,$B18,C$18:C$161)</f>
        <v>0</v>
      </c>
      <c r="D163" s="88">
        <f t="shared" si="10"/>
        <v>0</v>
      </c>
      <c r="E163" s="88">
        <f t="shared" si="10"/>
        <v>0</v>
      </c>
      <c r="F163" s="88">
        <f t="shared" si="10"/>
        <v>0</v>
      </c>
      <c r="G163" s="88">
        <f t="shared" si="10"/>
        <v>0</v>
      </c>
      <c r="H163" s="88">
        <f t="shared" si="10"/>
        <v>0</v>
      </c>
      <c r="I163" s="88">
        <f t="shared" si="10"/>
        <v>0</v>
      </c>
      <c r="J163" s="88">
        <f t="shared" si="10"/>
        <v>0</v>
      </c>
      <c r="K163" s="88">
        <f t="shared" si="10"/>
        <v>0</v>
      </c>
      <c r="L163" s="88">
        <f t="shared" si="10"/>
        <v>0</v>
      </c>
      <c r="M163" s="88">
        <f t="shared" si="10"/>
        <v>0</v>
      </c>
      <c r="N163" s="88">
        <f t="shared" si="10"/>
        <v>0</v>
      </c>
      <c r="O163" s="88">
        <f t="shared" si="10"/>
        <v>0</v>
      </c>
      <c r="P163" s="88">
        <f t="shared" si="10"/>
        <v>0</v>
      </c>
      <c r="Q163" s="88">
        <f t="shared" si="10"/>
        <v>0</v>
      </c>
      <c r="R163" s="88">
        <f t="shared" si="10"/>
        <v>0</v>
      </c>
      <c r="S163" s="88">
        <f t="shared" si="10"/>
        <v>0</v>
      </c>
      <c r="T163" s="88">
        <f t="shared" si="10"/>
        <v>0</v>
      </c>
      <c r="U163" s="88">
        <f t="shared" si="10"/>
        <v>0</v>
      </c>
      <c r="V163" s="88">
        <f t="shared" si="10"/>
        <v>0</v>
      </c>
      <c r="W163" s="88">
        <f t="shared" si="10"/>
        <v>0</v>
      </c>
      <c r="X163" s="88">
        <f t="shared" si="10"/>
        <v>0</v>
      </c>
      <c r="Y163" s="88">
        <f t="shared" si="10"/>
        <v>0</v>
      </c>
      <c r="Z163" s="88">
        <f>SUMIF($B$18:$B$161,$B18,Z$18:Z$161)</f>
        <v>0</v>
      </c>
      <c r="AA163" s="88">
        <f t="shared" ref="AA163:AE163" si="11">SUMIF($B$18:$B$161,$B18,AA$18:AA$161)</f>
        <v>0</v>
      </c>
      <c r="AB163" s="88">
        <f t="shared" si="11"/>
        <v>0</v>
      </c>
      <c r="AC163" s="88">
        <f t="shared" si="11"/>
        <v>0</v>
      </c>
      <c r="AD163" s="88">
        <f t="shared" si="11"/>
        <v>0</v>
      </c>
      <c r="AE163" s="88">
        <f t="shared" si="11"/>
        <v>0</v>
      </c>
      <c r="AF163" s="81">
        <f>SUM(C163:AE163)</f>
        <v>0</v>
      </c>
    </row>
    <row r="164" spans="1:37" s="25" customFormat="1" x14ac:dyDescent="0.2">
      <c r="A164" s="79" t="s">
        <v>21</v>
      </c>
      <c r="B164" s="80" t="s">
        <v>18</v>
      </c>
      <c r="C164" s="88">
        <f t="shared" ref="C164:AE164" si="12">SUMIF($B$18:$B$161,$B19,C$18:C$161)</f>
        <v>0</v>
      </c>
      <c r="D164" s="88">
        <f t="shared" si="12"/>
        <v>0</v>
      </c>
      <c r="E164" s="88">
        <f t="shared" si="12"/>
        <v>0</v>
      </c>
      <c r="F164" s="88">
        <f t="shared" si="12"/>
        <v>0</v>
      </c>
      <c r="G164" s="88">
        <f t="shared" si="12"/>
        <v>0</v>
      </c>
      <c r="H164" s="88">
        <f t="shared" si="12"/>
        <v>0</v>
      </c>
      <c r="I164" s="88">
        <f t="shared" si="12"/>
        <v>0</v>
      </c>
      <c r="J164" s="88">
        <f t="shared" si="12"/>
        <v>0</v>
      </c>
      <c r="K164" s="88">
        <f t="shared" si="12"/>
        <v>0</v>
      </c>
      <c r="L164" s="88">
        <f t="shared" si="12"/>
        <v>0</v>
      </c>
      <c r="M164" s="88">
        <f t="shared" si="12"/>
        <v>0</v>
      </c>
      <c r="N164" s="88">
        <f t="shared" si="12"/>
        <v>0</v>
      </c>
      <c r="O164" s="88">
        <f t="shared" si="12"/>
        <v>0</v>
      </c>
      <c r="P164" s="88">
        <f t="shared" si="12"/>
        <v>0</v>
      </c>
      <c r="Q164" s="88">
        <f t="shared" si="12"/>
        <v>0</v>
      </c>
      <c r="R164" s="88">
        <f t="shared" si="12"/>
        <v>0</v>
      </c>
      <c r="S164" s="88">
        <f t="shared" si="12"/>
        <v>0</v>
      </c>
      <c r="T164" s="88">
        <f t="shared" si="12"/>
        <v>0</v>
      </c>
      <c r="U164" s="88">
        <f t="shared" si="12"/>
        <v>0</v>
      </c>
      <c r="V164" s="88">
        <f t="shared" si="12"/>
        <v>0</v>
      </c>
      <c r="W164" s="88">
        <f t="shared" si="12"/>
        <v>0</v>
      </c>
      <c r="X164" s="88">
        <f t="shared" si="12"/>
        <v>0</v>
      </c>
      <c r="Y164" s="88">
        <f t="shared" si="12"/>
        <v>0</v>
      </c>
      <c r="Z164" s="88">
        <f t="shared" ref="Z164:Z166" si="13">SUMIF($B$18:$B$161,$B19,Z$18:Z$161)</f>
        <v>0</v>
      </c>
      <c r="AA164" s="88">
        <f t="shared" ref="AA164:AE164" si="14">SUMIF($B$18:$B$161,$B19,AA$18:AA$161)</f>
        <v>0</v>
      </c>
      <c r="AB164" s="88">
        <f t="shared" si="14"/>
        <v>0</v>
      </c>
      <c r="AC164" s="88">
        <f t="shared" si="14"/>
        <v>0</v>
      </c>
      <c r="AD164" s="88">
        <f t="shared" si="14"/>
        <v>0</v>
      </c>
      <c r="AE164" s="88">
        <f t="shared" si="14"/>
        <v>0</v>
      </c>
      <c r="AF164" s="81">
        <f>SUM(C164:AE164)</f>
        <v>0</v>
      </c>
    </row>
    <row r="165" spans="1:37" s="25" customFormat="1" x14ac:dyDescent="0.2">
      <c r="A165" s="79" t="s">
        <v>22</v>
      </c>
      <c r="B165" s="80" t="s">
        <v>19</v>
      </c>
      <c r="C165" s="88">
        <f t="shared" ref="C165:AE165" si="15">SUMIF($B$18:$B$161,$B20,C$18:C$161)</f>
        <v>0</v>
      </c>
      <c r="D165" s="88">
        <f t="shared" si="15"/>
        <v>0</v>
      </c>
      <c r="E165" s="88">
        <f t="shared" si="15"/>
        <v>0</v>
      </c>
      <c r="F165" s="88">
        <f t="shared" si="15"/>
        <v>0</v>
      </c>
      <c r="G165" s="88">
        <f t="shared" si="15"/>
        <v>0</v>
      </c>
      <c r="H165" s="88">
        <f t="shared" si="15"/>
        <v>0</v>
      </c>
      <c r="I165" s="88">
        <f t="shared" si="15"/>
        <v>0</v>
      </c>
      <c r="J165" s="88">
        <f t="shared" si="15"/>
        <v>0</v>
      </c>
      <c r="K165" s="88">
        <f t="shared" si="15"/>
        <v>0</v>
      </c>
      <c r="L165" s="88">
        <f t="shared" si="15"/>
        <v>0</v>
      </c>
      <c r="M165" s="88">
        <f t="shared" si="15"/>
        <v>0</v>
      </c>
      <c r="N165" s="88">
        <f t="shared" si="15"/>
        <v>0</v>
      </c>
      <c r="O165" s="88">
        <f t="shared" si="15"/>
        <v>0</v>
      </c>
      <c r="P165" s="88">
        <f t="shared" si="15"/>
        <v>0</v>
      </c>
      <c r="Q165" s="88">
        <f t="shared" si="15"/>
        <v>0</v>
      </c>
      <c r="R165" s="88">
        <f t="shared" si="15"/>
        <v>0</v>
      </c>
      <c r="S165" s="88">
        <f t="shared" si="15"/>
        <v>0</v>
      </c>
      <c r="T165" s="88">
        <f t="shared" si="15"/>
        <v>0</v>
      </c>
      <c r="U165" s="88">
        <f t="shared" si="15"/>
        <v>0</v>
      </c>
      <c r="V165" s="88">
        <f t="shared" si="15"/>
        <v>0</v>
      </c>
      <c r="W165" s="88">
        <f t="shared" si="15"/>
        <v>0</v>
      </c>
      <c r="X165" s="88">
        <f t="shared" si="15"/>
        <v>0</v>
      </c>
      <c r="Y165" s="88">
        <f t="shared" si="15"/>
        <v>0</v>
      </c>
      <c r="Z165" s="88">
        <f t="shared" si="13"/>
        <v>0</v>
      </c>
      <c r="AA165" s="88">
        <f t="shared" ref="AA165:AE165" si="16">SUMIF($B$18:$B$161,$B20,AA$18:AA$161)</f>
        <v>0</v>
      </c>
      <c r="AB165" s="88">
        <f t="shared" si="16"/>
        <v>0</v>
      </c>
      <c r="AC165" s="88">
        <f t="shared" si="16"/>
        <v>0</v>
      </c>
      <c r="AD165" s="88">
        <f t="shared" si="16"/>
        <v>0</v>
      </c>
      <c r="AE165" s="88">
        <f t="shared" si="16"/>
        <v>0</v>
      </c>
      <c r="AF165" s="81">
        <f>SUM(C165:AE165)</f>
        <v>0</v>
      </c>
    </row>
    <row r="166" spans="1:37" s="25" customFormat="1" x14ac:dyDescent="0.2">
      <c r="A166" s="79" t="s">
        <v>23</v>
      </c>
      <c r="B166" s="80" t="s">
        <v>20</v>
      </c>
      <c r="C166" s="88">
        <f t="shared" ref="C166:AE166" si="17">SUMIF($B$18:$B$161,$B21,C$18:C$161)</f>
        <v>0</v>
      </c>
      <c r="D166" s="88">
        <f t="shared" si="17"/>
        <v>0</v>
      </c>
      <c r="E166" s="88">
        <f t="shared" si="17"/>
        <v>0</v>
      </c>
      <c r="F166" s="88">
        <f t="shared" si="17"/>
        <v>0</v>
      </c>
      <c r="G166" s="88">
        <f t="shared" si="17"/>
        <v>0</v>
      </c>
      <c r="H166" s="88">
        <f t="shared" si="17"/>
        <v>0</v>
      </c>
      <c r="I166" s="88">
        <f t="shared" si="17"/>
        <v>0</v>
      </c>
      <c r="J166" s="88">
        <f t="shared" si="17"/>
        <v>0</v>
      </c>
      <c r="K166" s="88">
        <f t="shared" si="17"/>
        <v>0</v>
      </c>
      <c r="L166" s="88">
        <f t="shared" si="17"/>
        <v>0</v>
      </c>
      <c r="M166" s="88">
        <f t="shared" si="17"/>
        <v>0</v>
      </c>
      <c r="N166" s="88">
        <f t="shared" si="17"/>
        <v>0</v>
      </c>
      <c r="O166" s="88">
        <f t="shared" si="17"/>
        <v>0</v>
      </c>
      <c r="P166" s="88">
        <f t="shared" si="17"/>
        <v>0</v>
      </c>
      <c r="Q166" s="88">
        <f t="shared" si="17"/>
        <v>0</v>
      </c>
      <c r="R166" s="88">
        <f t="shared" si="17"/>
        <v>0</v>
      </c>
      <c r="S166" s="88">
        <f t="shared" si="17"/>
        <v>0</v>
      </c>
      <c r="T166" s="88">
        <f t="shared" si="17"/>
        <v>0</v>
      </c>
      <c r="U166" s="88">
        <f t="shared" si="17"/>
        <v>0</v>
      </c>
      <c r="V166" s="88">
        <f t="shared" si="17"/>
        <v>0</v>
      </c>
      <c r="W166" s="88">
        <f t="shared" si="17"/>
        <v>0</v>
      </c>
      <c r="X166" s="88">
        <f t="shared" si="17"/>
        <v>0</v>
      </c>
      <c r="Y166" s="88">
        <f t="shared" si="17"/>
        <v>0</v>
      </c>
      <c r="Z166" s="88">
        <f t="shared" si="13"/>
        <v>0</v>
      </c>
      <c r="AA166" s="88">
        <f t="shared" ref="AA166:AE166" si="18">SUMIF($B$18:$B$161,$B21,AA$18:AA$161)</f>
        <v>0</v>
      </c>
      <c r="AB166" s="88">
        <f t="shared" si="18"/>
        <v>0</v>
      </c>
      <c r="AC166" s="88">
        <f t="shared" si="18"/>
        <v>0</v>
      </c>
      <c r="AD166" s="88">
        <f t="shared" si="18"/>
        <v>0</v>
      </c>
      <c r="AE166" s="88">
        <f t="shared" si="18"/>
        <v>0</v>
      </c>
      <c r="AF166" s="81">
        <f>SUM(C166:AE166)</f>
        <v>0</v>
      </c>
    </row>
    <row r="167" spans="1:37" s="25" customFormat="1" x14ac:dyDescent="0.2">
      <c r="A167" s="82"/>
      <c r="B167" s="83"/>
      <c r="C167" s="83"/>
      <c r="D167" s="83"/>
      <c r="E167" s="83"/>
      <c r="F167" s="83"/>
      <c r="G167" s="83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224"/>
      <c r="X167" s="89"/>
      <c r="Y167" s="89"/>
      <c r="Z167" s="89"/>
      <c r="AA167" s="89"/>
      <c r="AB167" s="89"/>
      <c r="AC167" s="89"/>
      <c r="AD167" s="89"/>
      <c r="AE167" s="89"/>
      <c r="AF167" s="84"/>
    </row>
    <row r="168" spans="1:37" s="25" customFormat="1" x14ac:dyDescent="0.2">
      <c r="A168" s="79" t="s">
        <v>24</v>
      </c>
      <c r="B168" s="80" t="s">
        <v>17</v>
      </c>
      <c r="C168" s="80">
        <f>IF($R$2&gt;0,+C163-VLOOKUP($R$2,$A$18:$AE$161,C$16-1989),0)</f>
        <v>0</v>
      </c>
      <c r="D168" s="80">
        <f>IF($R$2&gt;0,+D163-VLOOKUP($R$2,$A$18:$AE$161,D$16-1989),0)</f>
        <v>0</v>
      </c>
      <c r="E168" s="80">
        <f>IF($R$2&gt;0,+E163-VLOOKUP($R$2,$A$18:$AE$161,E$16-1989),0)</f>
        <v>0</v>
      </c>
      <c r="F168" s="80">
        <f>IF($R$2&gt;0,+F163-VLOOKUP($R$2,$A$18:$AE$161,F$16-1989),0)</f>
        <v>0</v>
      </c>
      <c r="G168" s="80">
        <f>IF($R$2&gt;0,+G163-VLOOKUP($R$2,$A$18:$AE$161,G$16-1989),0)</f>
        <v>0</v>
      </c>
      <c r="H168" s="88">
        <f>IF($R$2&gt;0,+H163-VLOOKUP($R$2,$A$18:$AE$161,H$16-1989),0)</f>
        <v>0</v>
      </c>
      <c r="I168" s="88">
        <f>IF($R$2&gt;0,+I163-VLOOKUP($R$2,$A$18:$AE$161,I$16-1989),0)</f>
        <v>0</v>
      </c>
      <c r="J168" s="88">
        <f>IF($R$2&gt;0,+J163-VLOOKUP($R$2,$A$18:$AE$161,J$16-1989),0)</f>
        <v>0</v>
      </c>
      <c r="K168" s="88">
        <f>IF($R$2&gt;0,+K163-VLOOKUP($R$2,$A$18:$AE$161,K$16-1989),0)</f>
        <v>0</v>
      </c>
      <c r="L168" s="88">
        <f>IF($R$2&gt;0,+L163-VLOOKUP($R$2,$A$18:$AE$161,L$16-1989),0)</f>
        <v>0</v>
      </c>
      <c r="M168" s="88">
        <f>IF($R$2&gt;0,+M163-VLOOKUP($R$2,$A$18:$AE$161,M$16-1989),0)</f>
        <v>0</v>
      </c>
      <c r="N168" s="88">
        <f>IF($R$2&gt;0,+N163-VLOOKUP($R$2,$A$18:$AE$161,N$16-1989),0)</f>
        <v>0</v>
      </c>
      <c r="O168" s="88">
        <f>IF($R$2&gt;0,+O163-VLOOKUP($R$2,$A$18:$AE$161,O$16-1989),0)</f>
        <v>0</v>
      </c>
      <c r="P168" s="88">
        <f>IF($R$2&gt;0,+P163-VLOOKUP($R$2,$A$18:$AE$161,P$16-1989),0)</f>
        <v>0</v>
      </c>
      <c r="Q168" s="88">
        <f>IF($R$2&gt;0,+Q163-VLOOKUP($R$2,$A$18:$AE$161,Q$16-1989),0)</f>
        <v>0</v>
      </c>
      <c r="R168" s="88">
        <f>IF($R$2&gt;0,+R163-VLOOKUP($R$2,$A$18:$AE$161,R$16-1989),0)</f>
        <v>0</v>
      </c>
      <c r="S168" s="88">
        <f>IF($R$2&gt;0,+S163-VLOOKUP($R$2,$A$18:$AE$161,S$16-1989),0)</f>
        <v>0</v>
      </c>
      <c r="T168" s="88">
        <f>IF($R$2&gt;0,+T163-VLOOKUP($R$2,$A$18:$AE$161,T$16-1989),0)</f>
        <v>0</v>
      </c>
      <c r="U168" s="88">
        <f>IF($R$2&gt;0,+U163-VLOOKUP($R$2,$A$18:$AE$161,U$16-1989),0)</f>
        <v>0</v>
      </c>
      <c r="V168" s="88">
        <f>IF($R$2&gt;0,+V163-VLOOKUP($R$2,$A$18:$AE$161,V$16-1989),0)</f>
        <v>0</v>
      </c>
      <c r="W168" s="88">
        <f>IF($R$2&gt;0,+W163-VLOOKUP($R$2,$A$18:$AE$161,W$16-1989),0)</f>
        <v>0</v>
      </c>
      <c r="X168" s="88">
        <f>IF($R$2&gt;0,+X163-VLOOKUP($R$2,$A$18:$AE$161,X$16-1989),0)</f>
        <v>0</v>
      </c>
      <c r="Y168" s="88">
        <f>IF($R$2&gt;0,+Y163-VLOOKUP($R$2,$A$18:$AE$161,Y$16-1989),0)</f>
        <v>0</v>
      </c>
      <c r="Z168" s="88">
        <f>IF($R$2&gt;0,+Z163-VLOOKUP($R$2,$A$18:$AE$161,Z$16-1989),0)</f>
        <v>0</v>
      </c>
      <c r="AA168" s="88">
        <f>IF($R$2&gt;0,+AA163-VLOOKUP($R$2,$A$18:$AE$161,AA$16-1989),0)</f>
        <v>0</v>
      </c>
      <c r="AB168" s="88">
        <f>IF($R$2&gt;0,+AB163-VLOOKUP($R$2,$A$18:$AE$161,AB$16-1989),0)</f>
        <v>0</v>
      </c>
      <c r="AC168" s="88">
        <f>IF($R$2&gt;0,+AC163-VLOOKUP($R$2,$A$18:$AE$161,AC$16-1989),0)</f>
        <v>0</v>
      </c>
      <c r="AD168" s="88">
        <f>IF($R$2&gt;0,+AD163-VLOOKUP($R$2,$A$18:$AE$161,AD$16-1989),0)</f>
        <v>0</v>
      </c>
      <c r="AE168" s="88">
        <f>IF($R$2&gt;0,+AE163-VLOOKUP($R$2,$A$18:$AE$161,AE$16-1989),0)</f>
        <v>0</v>
      </c>
      <c r="AF168" s="81">
        <f>SUM(C168:AE168)</f>
        <v>0</v>
      </c>
    </row>
    <row r="169" spans="1:37" s="25" customFormat="1" x14ac:dyDescent="0.2">
      <c r="A169" s="231" t="s">
        <v>104</v>
      </c>
      <c r="B169" s="80" t="s">
        <v>18</v>
      </c>
      <c r="C169" s="80">
        <f>IF($R$2&gt;0,+C164-VLOOKUP($R$2+0.1,$A$18:$AE$161,C$16-1989),0)</f>
        <v>0</v>
      </c>
      <c r="D169" s="80">
        <f>IF($R$2&gt;0,+D164-VLOOKUP($R$2+0.1,$A$18:$AE$161,D$16-1989),0)</f>
        <v>0</v>
      </c>
      <c r="E169" s="80">
        <f>IF($R$2&gt;0,+E164-VLOOKUP($R$2+0.1,$A$18:$AE$161,E$16-1989),0)</f>
        <v>0</v>
      </c>
      <c r="F169" s="80">
        <f>IF($R$2&gt;0,+F164-VLOOKUP($R$2+0.1,$A$18:$AE$161,F$16-1989),0)</f>
        <v>0</v>
      </c>
      <c r="G169" s="80">
        <f>IF($R$2&gt;0,+G164-VLOOKUP($R$2+0.1,$A$18:$AE$161,G$16-1989),0)</f>
        <v>0</v>
      </c>
      <c r="H169" s="88">
        <f>IF($R$2&gt;0,+H164-VLOOKUP($R$2+0.1,$A$18:$AE$161,H$16-1989),0)</f>
        <v>0</v>
      </c>
      <c r="I169" s="88">
        <f>IF($R$2&gt;0,+I164-VLOOKUP($R$2+0.1,$A$18:$AE$161,I$16-1989),0)</f>
        <v>0</v>
      </c>
      <c r="J169" s="88">
        <f>IF($R$2&gt;0,+J164-VLOOKUP($R$2+0.1,$A$18:$AE$161,J$16-1989),0)</f>
        <v>0</v>
      </c>
      <c r="K169" s="88">
        <f>IF($R$2&gt;0,+K164-VLOOKUP($R$2+0.1,$A$18:$AE$161,K$16-1989),0)</f>
        <v>0</v>
      </c>
      <c r="L169" s="88">
        <f>IF($R$2&gt;0,+L164-VLOOKUP($R$2+0.1,$A$18:$AE$161,L$16-1989),0)</f>
        <v>0</v>
      </c>
      <c r="M169" s="88">
        <f>IF($R$2&gt;0,+M164-VLOOKUP($R$2+0.1,$A$18:$AE$161,M$16-1989),0)</f>
        <v>0</v>
      </c>
      <c r="N169" s="88">
        <f>IF($R$2&gt;0,+N164-VLOOKUP($R$2+0.1,$A$18:$AE$161,N$16-1989),0)</f>
        <v>0</v>
      </c>
      <c r="O169" s="88">
        <f>IF($R$2&gt;0,+O164-VLOOKUP($R$2+0.1,$A$18:$AE$161,O$16-1989),0)</f>
        <v>0</v>
      </c>
      <c r="P169" s="88">
        <f>IF($R$2&gt;0,+P164-VLOOKUP($R$2+0.1,$A$18:$AE$161,P$16-1989),0)</f>
        <v>0</v>
      </c>
      <c r="Q169" s="88">
        <f>IF($R$2&gt;0,+Q164-VLOOKUP($R$2+0.1,$A$18:$AE$161,Q$16-1989),0)</f>
        <v>0</v>
      </c>
      <c r="R169" s="88">
        <f>IF($R$2&gt;0,+R164-VLOOKUP($R$2+0.1,$A$18:$AE$161,R$16-1989),0)</f>
        <v>0</v>
      </c>
      <c r="S169" s="88">
        <f>IF($R$2&gt;0,+S164-VLOOKUP($R$2+0.1,$A$18:$AE$161,S$16-1989),0)</f>
        <v>0</v>
      </c>
      <c r="T169" s="88">
        <f>IF($R$2&gt;0,+T164-VLOOKUP($R$2+0.1,$A$18:$AE$161,T$16-1989),0)</f>
        <v>0</v>
      </c>
      <c r="U169" s="88">
        <f>IF($R$2&gt;0,+U164-VLOOKUP($R$2+0.1,$A$18:$AE$161,U$16-1989),0)</f>
        <v>0</v>
      </c>
      <c r="V169" s="88">
        <f>IF($R$2&gt;0,+V164-VLOOKUP($R$2+0.1,$A$18:$AE$161,V$16-1989),0)</f>
        <v>0</v>
      </c>
      <c r="W169" s="88">
        <f>IF($R$2&gt;0,+W164-VLOOKUP($R$2+0.1,$A$18:$AE$161,W$16-1989),0)</f>
        <v>0</v>
      </c>
      <c r="X169" s="88">
        <f>IF($R$2&gt;0,+X164-VLOOKUP($R$2+0.1,$A$18:$AE$161,X$16-1989),0)</f>
        <v>0</v>
      </c>
      <c r="Y169" s="88">
        <f>IF($R$2&gt;0,+Y164-VLOOKUP($R$2+0.1,$A$18:$AE$161,Y$16-1989),0)</f>
        <v>0</v>
      </c>
      <c r="Z169" s="88">
        <f>IF($R$2&gt;0,+Z164-VLOOKUP($R$2+0.1,$A$18:$AE$161,Z$16-1989),0)</f>
        <v>0</v>
      </c>
      <c r="AA169" s="88">
        <f>IF($R$2&gt;0,+AA164-VLOOKUP($R$2+0.1,$A$18:$AE$161,AA$16-1989),0)</f>
        <v>0</v>
      </c>
      <c r="AB169" s="88">
        <f>IF($R$2&gt;0,+AB164-VLOOKUP($R$2+0.1,$A$18:$AE$161,AB$16-1989),0)</f>
        <v>0</v>
      </c>
      <c r="AC169" s="88">
        <f>IF($R$2&gt;0,+AC164-VLOOKUP($R$2+0.1,$A$18:$AE$161,AC$16-1989),0)</f>
        <v>0</v>
      </c>
      <c r="AD169" s="88">
        <f>IF($R$2&gt;0,+AD164-VLOOKUP($R$2+0.1,$A$18:$AE$161,AD$16-1989),0)</f>
        <v>0</v>
      </c>
      <c r="AE169" s="88">
        <f>IF($R$2&gt;0,+AE164-VLOOKUP($R$2+0.1,$A$18:$AE$161,AE$16-1989),0)</f>
        <v>0</v>
      </c>
      <c r="AF169" s="81">
        <f>SUM(C169:AE169)</f>
        <v>0</v>
      </c>
    </row>
    <row r="170" spans="1:37" s="25" customFormat="1" x14ac:dyDescent="0.2">
      <c r="A170" s="79" t="s">
        <v>25</v>
      </c>
      <c r="B170" s="80" t="s">
        <v>19</v>
      </c>
      <c r="C170" s="80">
        <f>IF($R$2&gt;0,+C165-VLOOKUP($R$2+0.2,$A$18:$AE$161,C$16-1989),0)</f>
        <v>0</v>
      </c>
      <c r="D170" s="80">
        <f>IF($R$2&gt;0,+D165-VLOOKUP($R$2+0.2,$A$18:$AE$161,D$16-1989),0)</f>
        <v>0</v>
      </c>
      <c r="E170" s="80">
        <f>IF($R$2&gt;0,+E165-VLOOKUP($R$2+0.2,$A$18:$AE$161,E$16-1989),0)</f>
        <v>0</v>
      </c>
      <c r="F170" s="80">
        <f>IF($R$2&gt;0,+F165-VLOOKUP($R$2+0.2,$A$18:$AE$161,F$16-1989),0)</f>
        <v>0</v>
      </c>
      <c r="G170" s="80">
        <f>IF($R$2&gt;0,+G165-VLOOKUP($R$2+0.2,$A$18:$AE$161,G$16-1989),0)</f>
        <v>0</v>
      </c>
      <c r="H170" s="88">
        <f>IF($R$2&gt;0,+H165-VLOOKUP($R$2+0.2,$A$18:$AE$161,H$16-1989),0)</f>
        <v>0</v>
      </c>
      <c r="I170" s="88">
        <f>IF($R$2&gt;0,+I165-VLOOKUP($R$2+0.2,$A$18:$AE$161,I$16-1989),0)</f>
        <v>0</v>
      </c>
      <c r="J170" s="88">
        <f>IF($R$2&gt;0,+J165-VLOOKUP($R$2+0.2,$A$18:$AE$161,J$16-1989),0)</f>
        <v>0</v>
      </c>
      <c r="K170" s="88">
        <f>IF($R$2&gt;0,+K165-VLOOKUP($R$2+0.2,$A$18:$AE$161,K$16-1989),0)</f>
        <v>0</v>
      </c>
      <c r="L170" s="88">
        <f>IF($R$2&gt;0,+L165-VLOOKUP($R$2+0.2,$A$18:$AE$161,L$16-1989),0)</f>
        <v>0</v>
      </c>
      <c r="M170" s="88">
        <f>IF($R$2&gt;0,+M165-VLOOKUP($R$2+0.2,$A$18:$AE$161,M$16-1989),0)</f>
        <v>0</v>
      </c>
      <c r="N170" s="88">
        <f>IF($R$2&gt;0,+N165-VLOOKUP($R$2+0.2,$A$18:$AE$161,N$16-1989),0)</f>
        <v>0</v>
      </c>
      <c r="O170" s="88">
        <f>IF($R$2&gt;0,+O165-VLOOKUP($R$2+0.2,$A$18:$AE$161,O$16-1989),0)</f>
        <v>0</v>
      </c>
      <c r="P170" s="88">
        <f>IF($R$2&gt;0,+P165-VLOOKUP($R$2+0.2,$A$18:$AE$161,P$16-1989),0)</f>
        <v>0</v>
      </c>
      <c r="Q170" s="88">
        <f>IF($R$2&gt;0,+Q165-VLOOKUP($R$2+0.2,$A$18:$AE$161,Q$16-1989),0)</f>
        <v>0</v>
      </c>
      <c r="R170" s="88">
        <f>IF($R$2&gt;0,+R165-VLOOKUP($R$2+0.2,$A$18:$AE$161,R$16-1989),0)</f>
        <v>0</v>
      </c>
      <c r="S170" s="88">
        <f>IF($R$2&gt;0,+S165-VLOOKUP($R$2+0.2,$A$18:$AE$161,S$16-1989),0)</f>
        <v>0</v>
      </c>
      <c r="T170" s="88">
        <f>IF($R$2&gt;0,+T165-VLOOKUP($R$2+0.2,$A$18:$AE$161,T$16-1989),0)</f>
        <v>0</v>
      </c>
      <c r="U170" s="88">
        <f>IF($R$2&gt;0,+U165-VLOOKUP($R$2+0.2,$A$18:$AE$161,U$16-1989),0)</f>
        <v>0</v>
      </c>
      <c r="V170" s="88">
        <f>IF($R$2&gt;0,+V165-VLOOKUP($R$2+0.2,$A$18:$AE$161,V$16-1989),0)</f>
        <v>0</v>
      </c>
      <c r="W170" s="88">
        <f>IF($R$2&gt;0,+W165-VLOOKUP($R$2+0.2,$A$18:$AE$161,W$16-1989),0)</f>
        <v>0</v>
      </c>
      <c r="X170" s="88">
        <f>IF($R$2&gt;0,+X165-VLOOKUP($R$2+0.2,$A$18:$AE$161,X$16-1989),0)</f>
        <v>0</v>
      </c>
      <c r="Y170" s="88">
        <f>IF($R$2&gt;0,+Y165-VLOOKUP($R$2+0.2,$A$18:$AE$161,Y$16-1989),0)</f>
        <v>0</v>
      </c>
      <c r="Z170" s="88">
        <f>IF($R$2&gt;0,+Z165-VLOOKUP($R$2+0.2,$A$18:$AE$161,Z$16-1989),0)</f>
        <v>0</v>
      </c>
      <c r="AA170" s="88">
        <f>IF($R$2&gt;0,+AA165-VLOOKUP($R$2+0.2,$A$18:$AE$161,AA$16-1989),0)</f>
        <v>0</v>
      </c>
      <c r="AB170" s="88">
        <f>IF($R$2&gt;0,+AB165-VLOOKUP($R$2+0.2,$A$18:$AE$161,AB$16-1989),0)</f>
        <v>0</v>
      </c>
      <c r="AC170" s="88">
        <f>IF($R$2&gt;0,+AC165-VLOOKUP($R$2+0.2,$A$18:$AE$161,AC$16-1989),0)</f>
        <v>0</v>
      </c>
      <c r="AD170" s="88">
        <f>IF($R$2&gt;0,+AD165-VLOOKUP($R$2+0.2,$A$18:$AE$161,AD$16-1989),0)</f>
        <v>0</v>
      </c>
      <c r="AE170" s="88">
        <f>IF($R$2&gt;0,+AE165-VLOOKUP($R$2+0.2,$A$18:$AE$161,AE$16-1989),0)</f>
        <v>0</v>
      </c>
      <c r="AF170" s="81">
        <f>SUM(C170:AE170)</f>
        <v>0</v>
      </c>
    </row>
    <row r="171" spans="1:37" s="25" customFormat="1" ht="13.5" thickBot="1" x14ac:dyDescent="0.25">
      <c r="A171" s="90" t="s">
        <v>26</v>
      </c>
      <c r="B171" s="91" t="s">
        <v>20</v>
      </c>
      <c r="C171" s="91">
        <f>IF($R$2&gt;0,+C166-VLOOKUP($R$2+0.3,$A$18:$AE$161,C$16-1989),0)</f>
        <v>0</v>
      </c>
      <c r="D171" s="91">
        <f>IF($R$2&gt;0,+D166-VLOOKUP($R$2+0.3,$A$18:$AE$161,D$16-1989),0)</f>
        <v>0</v>
      </c>
      <c r="E171" s="91">
        <f>IF($R$2&gt;0,+E166-VLOOKUP($R$2+0.3,$A$18:$AE$161,E$16-1989),0)</f>
        <v>0</v>
      </c>
      <c r="F171" s="91">
        <f>IF($R$2&gt;0,+F166-VLOOKUP($R$2+0.3,$A$18:$AE$161,F$16-1989),0)</f>
        <v>0</v>
      </c>
      <c r="G171" s="91">
        <f>IF($R$2&gt;0,+G166-VLOOKUP($R$2+0.3,$A$18:$AE$161,G$16-1989),0)</f>
        <v>0</v>
      </c>
      <c r="H171" s="92">
        <f>IF($R$2&gt;0,+H166-VLOOKUP($R$2+0.3,$A$18:$AE$161,H$16-1989),0)</f>
        <v>0</v>
      </c>
      <c r="I171" s="92">
        <f>IF($R$2&gt;0,+I166-VLOOKUP($R$2+0.3,$A$18:$AE$161,I$16-1989),0)</f>
        <v>0</v>
      </c>
      <c r="J171" s="92">
        <f>IF($R$2&gt;0,+J166-VLOOKUP($R$2+0.3,$A$18:$AE$161,J$16-1989),0)</f>
        <v>0</v>
      </c>
      <c r="K171" s="92">
        <f>IF($R$2&gt;0,+K166-VLOOKUP($R$2+0.3,$A$18:$AE$161,K$16-1989),0)</f>
        <v>0</v>
      </c>
      <c r="L171" s="92">
        <f>IF($R$2&gt;0,+L166-VLOOKUP($R$2+0.3,$A$18:$AE$161,L$16-1989),0)</f>
        <v>0</v>
      </c>
      <c r="M171" s="92">
        <f>IF($R$2&gt;0,+M166-VLOOKUP($R$2+0.3,$A$18:$AE$161,M$16-1989),0)</f>
        <v>0</v>
      </c>
      <c r="N171" s="92">
        <f>IF($R$2&gt;0,+N166-VLOOKUP($R$2+0.3,$A$18:$AE$161,N$16-1989),0)</f>
        <v>0</v>
      </c>
      <c r="O171" s="92">
        <f>IF($R$2&gt;0,+O166-VLOOKUP($R$2+0.3,$A$18:$AE$161,O$16-1989),0)</f>
        <v>0</v>
      </c>
      <c r="P171" s="92">
        <f>IF($R$2&gt;0,+P166-VLOOKUP($R$2+0.3,$A$18:$AE$161,P$16-1989),0)</f>
        <v>0</v>
      </c>
      <c r="Q171" s="92">
        <f>IF($R$2&gt;0,+Q166-VLOOKUP($R$2+0.3,$A$18:$AE$161,Q$16-1989),0)</f>
        <v>0</v>
      </c>
      <c r="R171" s="92">
        <f>IF($R$2&gt;0,+R166-VLOOKUP($R$2+0.3,$A$18:$AE$161,R$16-1989),0)</f>
        <v>0</v>
      </c>
      <c r="S171" s="92">
        <f>IF($R$2&gt;0,+S166-VLOOKUP($R$2+0.3,$A$18:$AE$161,S$16-1989),0)</f>
        <v>0</v>
      </c>
      <c r="T171" s="92">
        <f>IF($R$2&gt;0,+T166-VLOOKUP($R$2+0.3,$A$18:$AE$161,T$16-1989),0)</f>
        <v>0</v>
      </c>
      <c r="U171" s="92">
        <f>IF($R$2&gt;0,+U166-VLOOKUP($R$2+0.3,$A$18:$AE$161,U$16-1989),0)</f>
        <v>0</v>
      </c>
      <c r="V171" s="92">
        <f>IF($R$2&gt;0,+V166-VLOOKUP($R$2+0.3,$A$18:$AE$161,V$16-1989),0)</f>
        <v>0</v>
      </c>
      <c r="W171" s="92">
        <f>IF($R$2&gt;0,+W166-VLOOKUP($R$2+0.3,$A$18:$AE$161,W$16-1989),0)</f>
        <v>0</v>
      </c>
      <c r="X171" s="92">
        <f>IF($R$2&gt;0,+X166-VLOOKUP($R$2+0.3,$A$18:$AE$161,X$16-1989),0)</f>
        <v>0</v>
      </c>
      <c r="Y171" s="92">
        <f>IF($R$2&gt;0,+Y166-VLOOKUP($R$2+0.3,$A$18:$AE$161,Y$16-1989),0)</f>
        <v>0</v>
      </c>
      <c r="Z171" s="92">
        <f>IF($R$2&gt;0,+Z166-VLOOKUP($R$2+0.3,$A$18:$AE$161,Z$16-1989),0)</f>
        <v>0</v>
      </c>
      <c r="AA171" s="92">
        <f>IF($R$2&gt;0,+AA166-VLOOKUP($R$2+0.3,$A$18:$AE$161,AA$16-1989),0)</f>
        <v>0</v>
      </c>
      <c r="AB171" s="92">
        <f>IF($R$2&gt;0,+AB166-VLOOKUP($R$2+0.3,$A$18:$AE$161,AB$16-1989),0)</f>
        <v>0</v>
      </c>
      <c r="AC171" s="92">
        <f>IF($R$2&gt;0,+AC166-VLOOKUP($R$2+0.3,$A$18:$AE$161,AC$16-1989),0)</f>
        <v>0</v>
      </c>
      <c r="AD171" s="92">
        <f>IF($R$2&gt;0,+AD166-VLOOKUP($R$2+0.3,$A$18:$AE$161,AD$16-1989),0)</f>
        <v>0</v>
      </c>
      <c r="AE171" s="92">
        <f>IF($R$2&gt;0,+AE166-VLOOKUP($R$2+0.3,$A$18:$AE$161,AE$16-1989),0)</f>
        <v>0</v>
      </c>
      <c r="AF171" s="93">
        <f>SUM(C171:AE171)</f>
        <v>0</v>
      </c>
    </row>
    <row r="172" spans="1:37" s="25" customFormat="1" x14ac:dyDescent="0.2">
      <c r="A172" s="51"/>
      <c r="B172" s="53"/>
      <c r="C172" s="53"/>
      <c r="D172" s="53"/>
      <c r="E172" s="53"/>
      <c r="F172" s="53"/>
      <c r="G172" s="53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W172" s="29"/>
    </row>
    <row r="173" spans="1:37" x14ac:dyDescent="0.2">
      <c r="A173" s="51"/>
      <c r="B173" s="53"/>
      <c r="C173" s="53"/>
      <c r="D173" s="53"/>
      <c r="E173" s="53"/>
      <c r="F173" s="53"/>
      <c r="G173" s="53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</row>
    <row r="174" spans="1:37" x14ac:dyDescent="0.2">
      <c r="A174" s="51"/>
      <c r="B174" s="53"/>
      <c r="C174" s="53"/>
      <c r="D174" s="53"/>
      <c r="E174" s="53"/>
      <c r="F174" s="53"/>
      <c r="G174" s="53"/>
      <c r="H174" s="94"/>
      <c r="I174" s="94"/>
      <c r="J174" s="94"/>
      <c r="K174" s="94"/>
      <c r="L174" s="94"/>
      <c r="M174" s="94"/>
      <c r="N174" s="94"/>
      <c r="O174" s="94"/>
      <c r="P174" s="94"/>
      <c r="Q174" s="249" t="s">
        <v>107</v>
      </c>
      <c r="R174" s="94"/>
      <c r="S174" s="94"/>
      <c r="T174" s="94"/>
      <c r="U174" s="94"/>
      <c r="Y174" s="1"/>
      <c r="Z174" s="1"/>
      <c r="AA174" s="1"/>
      <c r="AB174" s="1"/>
      <c r="AC174" s="1"/>
      <c r="AD174" s="1"/>
      <c r="AE174" s="2"/>
      <c r="AF174" s="2"/>
      <c r="AG174" s="2"/>
      <c r="AH174" s="2"/>
      <c r="AI174" s="2"/>
      <c r="AJ174" s="2"/>
      <c r="AK174" s="2"/>
    </row>
    <row r="175" spans="1:37" ht="25.5" customHeight="1" x14ac:dyDescent="0.4">
      <c r="A175" s="247" t="s">
        <v>106</v>
      </c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47"/>
      <c r="AA175" s="247"/>
      <c r="AB175" s="247"/>
      <c r="AC175" s="247"/>
      <c r="AD175" s="247"/>
      <c r="AE175" s="247"/>
      <c r="AF175" s="247"/>
      <c r="AG175" s="2"/>
      <c r="AH175" s="2"/>
      <c r="AI175" s="2"/>
      <c r="AJ175" s="2"/>
      <c r="AK175" s="2"/>
    </row>
    <row r="176" spans="1:37" ht="26.25" x14ac:dyDescent="0.4">
      <c r="A176" s="51"/>
      <c r="B176" s="52"/>
      <c r="C176" s="52"/>
      <c r="D176" s="52"/>
      <c r="E176" s="52"/>
      <c r="F176" s="53"/>
      <c r="G176" s="52"/>
      <c r="I176" s="54"/>
      <c r="J176" s="55"/>
      <c r="K176" s="55"/>
      <c r="L176" s="55"/>
      <c r="M176" s="55"/>
      <c r="N176" s="55"/>
      <c r="O176" s="56"/>
      <c r="Q176" s="56" t="s">
        <v>105</v>
      </c>
      <c r="R176" s="95">
        <f>IF($R$2&gt;0,$R$2,"")</f>
        <v>2016</v>
      </c>
      <c r="U176" s="53"/>
      <c r="Y176" s="1"/>
      <c r="Z176" s="1"/>
      <c r="AA176" s="1"/>
      <c r="AB176" s="1"/>
      <c r="AC176" s="1"/>
      <c r="AD176" s="1"/>
      <c r="AE176" s="2"/>
      <c r="AF176" s="2"/>
      <c r="AG176" s="2"/>
      <c r="AH176" s="2"/>
      <c r="AI176" s="2"/>
      <c r="AJ176" s="2"/>
      <c r="AK176" s="2"/>
    </row>
    <row r="177" spans="1:37" x14ac:dyDescent="0.2">
      <c r="A177" s="96"/>
      <c r="B177" s="97"/>
      <c r="C177" s="97"/>
      <c r="D177" s="97"/>
      <c r="E177" s="97"/>
      <c r="F177" s="97"/>
      <c r="G177" s="98"/>
      <c r="I177" s="99"/>
      <c r="J177" s="99"/>
      <c r="K177" s="99"/>
      <c r="L177" s="99"/>
      <c r="M177" s="99"/>
      <c r="N177" s="58"/>
      <c r="O177" s="58"/>
      <c r="P177" s="59"/>
      <c r="Q177" s="57"/>
      <c r="R177" s="57"/>
      <c r="U177" s="57"/>
      <c r="Y177" s="1"/>
      <c r="Z177" s="1"/>
      <c r="AA177" s="1"/>
      <c r="AB177" s="1"/>
      <c r="AC177" s="1"/>
      <c r="AD177" s="1"/>
      <c r="AE177" s="2"/>
      <c r="AF177" s="2"/>
      <c r="AG177" s="2"/>
      <c r="AH177" s="2"/>
      <c r="AI177" s="2"/>
      <c r="AJ177" s="2"/>
      <c r="AK177" s="2"/>
    </row>
    <row r="178" spans="1:37" ht="13.5" thickBot="1" x14ac:dyDescent="0.25">
      <c r="A178" s="96"/>
      <c r="B178" s="97"/>
      <c r="C178" s="97"/>
      <c r="D178" s="97"/>
      <c r="E178" s="97"/>
      <c r="F178" s="97"/>
      <c r="G178" s="98"/>
      <c r="I178" s="99"/>
      <c r="J178" s="99"/>
      <c r="K178" s="99"/>
      <c r="L178" s="99"/>
      <c r="M178" s="99"/>
      <c r="N178" s="58"/>
      <c r="O178" s="58"/>
      <c r="P178" s="59"/>
      <c r="Q178" s="57"/>
      <c r="R178" s="57"/>
      <c r="U178" s="57"/>
      <c r="Y178" s="1"/>
      <c r="Z178" s="1"/>
      <c r="AA178" s="1"/>
      <c r="AB178" s="1"/>
      <c r="AC178" s="1"/>
      <c r="AD178" s="1"/>
      <c r="AE178" s="2"/>
      <c r="AF178" s="2"/>
      <c r="AG178" s="2"/>
      <c r="AH178" s="2"/>
      <c r="AI178" s="2"/>
      <c r="AJ178" s="2"/>
      <c r="AK178" s="2"/>
    </row>
    <row r="179" spans="1:37" x14ac:dyDescent="0.2">
      <c r="A179" s="96"/>
      <c r="B179" s="97"/>
      <c r="C179" s="97"/>
      <c r="D179" s="97"/>
      <c r="E179" s="97"/>
      <c r="I179" s="97"/>
      <c r="J179" s="98"/>
      <c r="K179" s="100" t="str">
        <f>+K5</f>
        <v>TYPE:</v>
      </c>
      <c r="L179" s="101"/>
      <c r="M179" s="102" t="str">
        <f>+M5</f>
        <v>Individual</v>
      </c>
      <c r="N179" s="101"/>
      <c r="O179" s="101"/>
      <c r="P179" s="101" t="str">
        <f>+P5</f>
        <v>SMSBP:</v>
      </c>
      <c r="Q179" s="101">
        <f>+Q5</f>
        <v>0</v>
      </c>
      <c r="R179" s="103"/>
      <c r="S179" s="57"/>
      <c r="T179" s="57"/>
      <c r="U179" s="57"/>
      <c r="AF179" s="2"/>
    </row>
    <row r="180" spans="1:37" x14ac:dyDescent="0.2">
      <c r="A180" s="96"/>
      <c r="B180" s="97"/>
      <c r="C180" s="97"/>
      <c r="D180" s="97"/>
      <c r="E180" s="97"/>
      <c r="I180" s="97"/>
      <c r="J180" s="98"/>
      <c r="K180" s="104" t="str">
        <f>+K6</f>
        <v>FOR THE STATE OF:</v>
      </c>
      <c r="L180" s="105"/>
      <c r="M180" s="105">
        <f>+M6</f>
        <v>0</v>
      </c>
      <c r="N180" s="105"/>
      <c r="O180" s="105"/>
      <c r="P180" s="105"/>
      <c r="Q180" s="105"/>
      <c r="R180" s="106"/>
      <c r="S180" s="57"/>
      <c r="T180" s="57"/>
      <c r="U180" s="57"/>
    </row>
    <row r="181" spans="1:37" x14ac:dyDescent="0.2">
      <c r="A181" s="96"/>
      <c r="B181" s="97"/>
      <c r="C181" s="97"/>
      <c r="D181" s="97"/>
      <c r="E181" s="97"/>
      <c r="I181" s="97"/>
      <c r="J181" s="98"/>
      <c r="K181" s="104" t="str">
        <f>+K7</f>
        <v>COMPANY NAME:</v>
      </c>
      <c r="L181" s="105"/>
      <c r="M181" s="105">
        <f>+M7</f>
        <v>0</v>
      </c>
      <c r="N181" s="105"/>
      <c r="O181" s="105"/>
      <c r="P181" s="105"/>
      <c r="Q181" s="105"/>
      <c r="R181" s="106"/>
      <c r="S181" s="57"/>
      <c r="T181" s="57"/>
      <c r="U181" s="57"/>
    </row>
    <row r="182" spans="1:37" x14ac:dyDescent="0.2">
      <c r="A182" s="96"/>
      <c r="B182" s="97"/>
      <c r="C182" s="97"/>
      <c r="D182" s="97"/>
      <c r="E182" s="97"/>
      <c r="I182" s="97"/>
      <c r="J182" s="98"/>
      <c r="K182" s="104" t="str">
        <f>+K8</f>
        <v>NAIC GROUP CODE:</v>
      </c>
      <c r="L182" s="105"/>
      <c r="M182" s="105">
        <f>+M8</f>
        <v>0</v>
      </c>
      <c r="N182" s="105"/>
      <c r="O182" s="105"/>
      <c r="P182" s="105" t="str">
        <f>+P8</f>
        <v>NAIC #:</v>
      </c>
      <c r="Q182" s="105">
        <f>+Q8</f>
        <v>0</v>
      </c>
      <c r="R182" s="106"/>
      <c r="S182" s="57"/>
      <c r="T182" s="57"/>
      <c r="U182" s="57"/>
    </row>
    <row r="183" spans="1:37" x14ac:dyDescent="0.2">
      <c r="A183" s="96"/>
      <c r="B183" s="97"/>
      <c r="C183" s="97"/>
      <c r="D183" s="97"/>
      <c r="E183" s="97"/>
      <c r="I183" s="97"/>
      <c r="J183" s="98"/>
      <c r="K183" s="104" t="str">
        <f>+K9</f>
        <v>ADDRESS:</v>
      </c>
      <c r="L183" s="105"/>
      <c r="M183" s="105">
        <f>+M9</f>
        <v>0</v>
      </c>
      <c r="N183" s="105"/>
      <c r="O183" s="105"/>
      <c r="P183" s="105"/>
      <c r="Q183" s="105"/>
      <c r="R183" s="106"/>
      <c r="S183" s="57"/>
      <c r="T183" s="57"/>
      <c r="U183" s="57"/>
    </row>
    <row r="184" spans="1:37" x14ac:dyDescent="0.2">
      <c r="A184" s="96"/>
      <c r="B184" s="97"/>
      <c r="C184" s="97"/>
      <c r="D184" s="97"/>
      <c r="E184" s="97"/>
      <c r="I184" s="97"/>
      <c r="J184" s="98"/>
      <c r="K184" s="104" t="str">
        <f>+K10</f>
        <v>PERSON COMPLETING THIS EXHIBIT:</v>
      </c>
      <c r="L184" s="105"/>
      <c r="M184" s="105"/>
      <c r="N184" s="105"/>
      <c r="O184" s="105">
        <f>+O10</f>
        <v>0</v>
      </c>
      <c r="P184" s="105"/>
      <c r="Q184" s="105"/>
      <c r="R184" s="106"/>
      <c r="S184" s="57"/>
      <c r="T184" s="57"/>
      <c r="U184" s="57"/>
    </row>
    <row r="185" spans="1:37" ht="13.5" thickBot="1" x14ac:dyDescent="0.25">
      <c r="A185" s="96"/>
      <c r="B185" s="97"/>
      <c r="C185" s="97"/>
      <c r="D185" s="97"/>
      <c r="E185" s="97"/>
      <c r="I185" s="97"/>
      <c r="J185" s="98"/>
      <c r="K185" s="107" t="str">
        <f>+K11</f>
        <v>TITLE:</v>
      </c>
      <c r="L185" s="108"/>
      <c r="M185" s="108">
        <f>+M11</f>
        <v>0</v>
      </c>
      <c r="N185" s="108"/>
      <c r="O185" s="108"/>
      <c r="P185" s="108" t="str">
        <f>+P11</f>
        <v>TEL NO:</v>
      </c>
      <c r="Q185" s="108">
        <f>+Q11</f>
        <v>0</v>
      </c>
      <c r="R185" s="109"/>
      <c r="S185" s="57"/>
      <c r="T185" s="57"/>
      <c r="U185" s="57"/>
    </row>
    <row r="186" spans="1:37" x14ac:dyDescent="0.2">
      <c r="A186" s="96"/>
      <c r="B186" s="97"/>
      <c r="C186" s="97"/>
      <c r="D186" s="97"/>
      <c r="E186" s="97"/>
      <c r="I186" s="97"/>
      <c r="J186" s="98"/>
      <c r="K186" s="97"/>
      <c r="L186" s="97"/>
      <c r="M186" s="97"/>
      <c r="N186" s="97"/>
      <c r="O186" s="97"/>
      <c r="P186" s="97"/>
      <c r="Q186" s="97"/>
      <c r="R186" s="97"/>
      <c r="S186" s="57"/>
      <c r="T186" s="57"/>
      <c r="U186" s="57"/>
    </row>
    <row r="187" spans="1:37" ht="13.5" thickBot="1" x14ac:dyDescent="0.25">
      <c r="A187" s="51"/>
      <c r="B187" s="53"/>
      <c r="C187" s="53"/>
      <c r="D187" s="53"/>
      <c r="E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4"/>
    </row>
    <row r="188" spans="1:37" x14ac:dyDescent="0.2">
      <c r="A188" s="51"/>
      <c r="B188" s="53"/>
      <c r="C188" s="53"/>
      <c r="D188" s="53"/>
      <c r="E188" s="53"/>
      <c r="I188" s="53"/>
      <c r="J188" s="53"/>
      <c r="K188" s="110"/>
      <c r="L188" s="70"/>
      <c r="M188" s="70"/>
      <c r="N188" s="70"/>
      <c r="O188" s="70"/>
      <c r="P188" s="111" t="s">
        <v>27</v>
      </c>
      <c r="Q188" s="112"/>
      <c r="R188" s="113" t="s">
        <v>28</v>
      </c>
      <c r="S188" s="53"/>
      <c r="T188" s="53"/>
      <c r="U188" s="53"/>
      <c r="V188" s="4"/>
    </row>
    <row r="189" spans="1:37" x14ac:dyDescent="0.2">
      <c r="A189" s="51"/>
      <c r="B189" s="53"/>
      <c r="C189" s="53"/>
      <c r="D189" s="53"/>
      <c r="E189" s="53"/>
      <c r="I189" s="53"/>
      <c r="J189" s="53"/>
      <c r="K189" s="115"/>
      <c r="L189" s="64"/>
      <c r="M189" s="64"/>
      <c r="N189" s="64"/>
      <c r="O189" s="64"/>
      <c r="P189" s="116" t="s">
        <v>29</v>
      </c>
      <c r="Q189" s="117"/>
      <c r="R189" s="118" t="s">
        <v>30</v>
      </c>
      <c r="S189" s="53"/>
      <c r="T189" s="53"/>
      <c r="U189" s="53"/>
      <c r="V189" s="11"/>
    </row>
    <row r="190" spans="1:37" x14ac:dyDescent="0.2">
      <c r="A190" s="51"/>
      <c r="B190" s="53"/>
      <c r="C190" s="53"/>
      <c r="D190" s="53"/>
      <c r="E190" s="53"/>
      <c r="I190" s="53"/>
      <c r="J190" s="53"/>
      <c r="K190" s="115" t="s">
        <v>31</v>
      </c>
      <c r="L190" s="64"/>
      <c r="M190" s="64"/>
      <c r="N190" s="64"/>
      <c r="O190" s="64"/>
      <c r="P190" s="116" t="s">
        <v>32</v>
      </c>
      <c r="Q190" s="117"/>
      <c r="R190" s="118" t="s">
        <v>33</v>
      </c>
      <c r="S190" s="53"/>
      <c r="T190" s="53"/>
      <c r="U190" s="53"/>
      <c r="V190" s="11"/>
    </row>
    <row r="191" spans="1:37" x14ac:dyDescent="0.2">
      <c r="A191" s="51"/>
      <c r="B191" s="53"/>
      <c r="C191" s="53"/>
      <c r="D191" s="53"/>
      <c r="E191" s="53"/>
      <c r="I191" s="53"/>
      <c r="J191" s="53"/>
      <c r="K191" s="115"/>
      <c r="L191" s="64"/>
      <c r="M191" s="64"/>
      <c r="N191" s="64"/>
      <c r="O191" s="64"/>
      <c r="P191" s="119"/>
      <c r="Q191" s="120"/>
      <c r="R191" s="121"/>
      <c r="S191" s="53"/>
      <c r="T191" s="53"/>
      <c r="U191" s="53"/>
      <c r="V191" s="11"/>
    </row>
    <row r="192" spans="1:37" x14ac:dyDescent="0.2">
      <c r="A192" s="51"/>
      <c r="B192" s="53"/>
      <c r="C192" s="53"/>
      <c r="D192" s="53"/>
      <c r="E192" s="53"/>
      <c r="I192" s="53"/>
      <c r="J192" s="53"/>
      <c r="K192" s="122">
        <v>1</v>
      </c>
      <c r="L192" s="123" t="s">
        <v>34</v>
      </c>
      <c r="M192" s="123"/>
      <c r="N192" s="123"/>
      <c r="O192" s="123"/>
      <c r="P192" s="124"/>
      <c r="Q192" s="123"/>
      <c r="R192" s="125"/>
      <c r="S192" s="53"/>
      <c r="T192" s="53"/>
      <c r="U192" s="53"/>
      <c r="V192" s="11"/>
    </row>
    <row r="193" spans="1:22" x14ac:dyDescent="0.2">
      <c r="A193" s="51"/>
      <c r="B193" s="53"/>
      <c r="C193" s="53"/>
      <c r="D193" s="53"/>
      <c r="E193" s="53"/>
      <c r="I193" s="126"/>
      <c r="J193" s="53"/>
      <c r="K193" s="127"/>
      <c r="L193" s="128" t="s">
        <v>35</v>
      </c>
      <c r="M193" s="129" t="s">
        <v>36</v>
      </c>
      <c r="N193" s="129"/>
      <c r="O193" s="129"/>
      <c r="P193" s="130">
        <f>HLOOKUP($R$2,$A$16:$AF$171,123)</f>
        <v>0</v>
      </c>
      <c r="Q193" s="129"/>
      <c r="R193" s="131">
        <f>HLOOKUP($R$2,$A$16:$AF$171,124)</f>
        <v>0</v>
      </c>
      <c r="S193" s="53"/>
      <c r="T193" s="53"/>
      <c r="U193" s="53"/>
      <c r="V193" s="11"/>
    </row>
    <row r="194" spans="1:22" x14ac:dyDescent="0.2">
      <c r="A194" s="51"/>
      <c r="B194" s="53"/>
      <c r="C194" s="53"/>
      <c r="D194" s="53"/>
      <c r="E194" s="53"/>
      <c r="I194" s="126"/>
      <c r="J194" s="53"/>
      <c r="K194" s="127"/>
      <c r="L194" s="128" t="s">
        <v>37</v>
      </c>
      <c r="M194" s="129" t="s">
        <v>38</v>
      </c>
      <c r="N194" s="129"/>
      <c r="O194" s="129"/>
      <c r="P194" s="130">
        <f>+P193-P195</f>
        <v>0</v>
      </c>
      <c r="Q194" s="129"/>
      <c r="R194" s="131">
        <f>+R193-R195</f>
        <v>0</v>
      </c>
      <c r="S194" s="53"/>
      <c r="T194" s="53"/>
      <c r="U194" s="53"/>
      <c r="V194" s="4"/>
    </row>
    <row r="195" spans="1:22" x14ac:dyDescent="0.2">
      <c r="A195" s="51"/>
      <c r="B195" s="53"/>
      <c r="C195" s="53"/>
      <c r="D195" s="53"/>
      <c r="E195" s="53"/>
      <c r="I195" s="126"/>
      <c r="J195" s="53"/>
      <c r="K195" s="132"/>
      <c r="L195" s="133" t="s">
        <v>39</v>
      </c>
      <c r="M195" s="134" t="s">
        <v>40</v>
      </c>
      <c r="N195" s="134"/>
      <c r="O195" s="134"/>
      <c r="P195" s="135">
        <f>HLOOKUP($R$2,$A$16:$AF$171,128)</f>
        <v>0</v>
      </c>
      <c r="Q195" s="134"/>
      <c r="R195" s="136">
        <f>HLOOKUP($R$2,$A$16:$AF$171,129)</f>
        <v>0</v>
      </c>
      <c r="S195" s="53"/>
      <c r="T195" s="53"/>
      <c r="U195" s="53"/>
      <c r="V195" s="4"/>
    </row>
    <row r="196" spans="1:22" x14ac:dyDescent="0.2">
      <c r="A196" s="51"/>
      <c r="B196" s="53"/>
      <c r="C196" s="53"/>
      <c r="D196" s="53"/>
      <c r="E196" s="53"/>
      <c r="I196" s="53"/>
      <c r="J196" s="53"/>
      <c r="K196" s="132">
        <v>2</v>
      </c>
      <c r="L196" s="134" t="s">
        <v>41</v>
      </c>
      <c r="M196" s="134"/>
      <c r="N196" s="134"/>
      <c r="O196" s="134"/>
      <c r="P196" s="135">
        <f>+AF163-P193</f>
        <v>0</v>
      </c>
      <c r="Q196" s="134"/>
      <c r="R196" s="136">
        <f>+AF164-R193</f>
        <v>0</v>
      </c>
      <c r="S196" s="53"/>
      <c r="T196" s="53"/>
      <c r="U196" s="53"/>
      <c r="V196" s="4"/>
    </row>
    <row r="197" spans="1:22" x14ac:dyDescent="0.2">
      <c r="A197" s="51"/>
      <c r="B197" s="53"/>
      <c r="C197" s="53"/>
      <c r="D197" s="53"/>
      <c r="E197" s="53"/>
      <c r="I197" s="53"/>
      <c r="J197" s="53"/>
      <c r="K197" s="132">
        <v>3</v>
      </c>
      <c r="L197" s="134" t="s">
        <v>42</v>
      </c>
      <c r="M197" s="134"/>
      <c r="N197" s="134"/>
      <c r="O197" s="134"/>
      <c r="P197" s="137">
        <f>+P195+P196</f>
        <v>0</v>
      </c>
      <c r="Q197" s="138"/>
      <c r="R197" s="139">
        <f>+R195+R196</f>
        <v>0</v>
      </c>
      <c r="S197" s="53"/>
      <c r="T197" s="53"/>
      <c r="U197" s="53"/>
      <c r="V197" s="4"/>
    </row>
    <row r="198" spans="1:22" x14ac:dyDescent="0.2">
      <c r="A198" s="51"/>
      <c r="B198" s="53"/>
      <c r="C198" s="53"/>
      <c r="D198" s="53"/>
      <c r="E198" s="53"/>
      <c r="I198" s="52"/>
      <c r="J198" s="53"/>
      <c r="K198" s="140">
        <v>4</v>
      </c>
      <c r="L198" s="141" t="s">
        <v>43</v>
      </c>
      <c r="M198" s="134"/>
      <c r="N198" s="134"/>
      <c r="O198" s="134"/>
      <c r="P198" s="134"/>
      <c r="Q198" s="31">
        <v>0</v>
      </c>
      <c r="R198" s="142"/>
      <c r="S198" s="53"/>
      <c r="T198" s="53"/>
      <c r="U198" s="53"/>
      <c r="V198" s="4"/>
    </row>
    <row r="199" spans="1:22" x14ac:dyDescent="0.2">
      <c r="A199" s="51"/>
      <c r="B199" s="53"/>
      <c r="C199" s="53"/>
      <c r="D199" s="53"/>
      <c r="E199" s="53"/>
      <c r="I199" s="52"/>
      <c r="J199" s="53"/>
      <c r="K199" s="140">
        <v>5</v>
      </c>
      <c r="L199" s="141" t="s">
        <v>44</v>
      </c>
      <c r="M199" s="134"/>
      <c r="N199" s="134"/>
      <c r="O199" s="134"/>
      <c r="P199" s="134"/>
      <c r="Q199" s="30">
        <v>0</v>
      </c>
      <c r="R199" s="142"/>
      <c r="S199" s="53"/>
      <c r="T199" s="53"/>
      <c r="U199" s="53"/>
      <c r="V199" s="4"/>
    </row>
    <row r="200" spans="1:22" x14ac:dyDescent="0.2">
      <c r="A200" s="51"/>
      <c r="B200" s="53"/>
      <c r="C200" s="53"/>
      <c r="D200" s="53"/>
      <c r="E200" s="53"/>
      <c r="I200" s="53"/>
      <c r="J200" s="53"/>
      <c r="K200" s="132">
        <v>6</v>
      </c>
      <c r="L200" s="134" t="s">
        <v>45</v>
      </c>
      <c r="M200" s="134"/>
      <c r="N200" s="134"/>
      <c r="O200" s="134"/>
      <c r="P200" s="134"/>
      <c r="Q200" s="143">
        <f>Q198+Q199</f>
        <v>0</v>
      </c>
      <c r="R200" s="142"/>
      <c r="S200" s="53"/>
      <c r="T200" s="53"/>
      <c r="U200" s="53"/>
      <c r="V200" s="4"/>
    </row>
    <row r="201" spans="1:22" x14ac:dyDescent="0.2">
      <c r="A201" s="51"/>
      <c r="B201" s="53"/>
      <c r="C201" s="53"/>
      <c r="D201" s="53"/>
      <c r="E201" s="53"/>
      <c r="I201" s="114"/>
      <c r="J201" s="53"/>
      <c r="K201" s="115">
        <v>7</v>
      </c>
      <c r="L201" s="144" t="s">
        <v>46</v>
      </c>
      <c r="M201" s="64"/>
      <c r="N201" s="64"/>
      <c r="O201" s="64"/>
      <c r="P201" s="64"/>
      <c r="Q201" s="145"/>
      <c r="R201" s="61"/>
      <c r="S201" s="53"/>
      <c r="T201" s="53"/>
      <c r="U201" s="53"/>
      <c r="V201" s="4"/>
    </row>
    <row r="202" spans="1:22" x14ac:dyDescent="0.2">
      <c r="A202" s="51"/>
      <c r="B202" s="53"/>
      <c r="C202" s="53"/>
      <c r="D202" s="53"/>
      <c r="E202" s="53"/>
      <c r="I202" s="53"/>
      <c r="J202" s="53"/>
      <c r="K202" s="132"/>
      <c r="L202" s="134"/>
      <c r="M202" s="134" t="s">
        <v>47</v>
      </c>
      <c r="N202" s="134"/>
      <c r="O202" s="134"/>
      <c r="P202" s="134"/>
      <c r="Q202" s="146">
        <f>Q276</f>
        <v>0</v>
      </c>
      <c r="R202" s="142"/>
      <c r="S202" s="53"/>
      <c r="T202" s="53"/>
      <c r="U202" s="53"/>
      <c r="V202" s="4"/>
    </row>
    <row r="203" spans="1:22" x14ac:dyDescent="0.2">
      <c r="A203" s="51"/>
      <c r="B203" s="53"/>
      <c r="C203" s="53"/>
      <c r="D203" s="53"/>
      <c r="E203" s="53"/>
      <c r="I203" s="114"/>
      <c r="J203" s="53"/>
      <c r="K203" s="115">
        <v>8</v>
      </c>
      <c r="L203" s="144" t="s">
        <v>48</v>
      </c>
      <c r="M203" s="64"/>
      <c r="N203" s="64"/>
      <c r="O203" s="64"/>
      <c r="P203" s="64"/>
      <c r="Q203" s="145"/>
      <c r="R203" s="61"/>
      <c r="S203" s="53"/>
      <c r="T203" s="53"/>
      <c r="U203" s="53"/>
      <c r="V203" s="4"/>
    </row>
    <row r="204" spans="1:22" x14ac:dyDescent="0.2">
      <c r="A204" s="51"/>
      <c r="B204" s="53"/>
      <c r="C204" s="53"/>
      <c r="D204" s="53"/>
      <c r="E204" s="53"/>
      <c r="I204" s="114"/>
      <c r="J204" s="53"/>
      <c r="K204" s="115"/>
      <c r="L204" s="144" t="s">
        <v>49</v>
      </c>
      <c r="M204" s="64"/>
      <c r="N204" s="64"/>
      <c r="O204" s="64"/>
      <c r="P204" s="64"/>
      <c r="Q204" s="145"/>
      <c r="R204" s="61"/>
      <c r="S204" s="53"/>
      <c r="T204" s="53"/>
      <c r="U204" s="53"/>
      <c r="V204" s="4"/>
    </row>
    <row r="205" spans="1:22" ht="18" x14ac:dyDescent="0.25">
      <c r="A205" s="51"/>
      <c r="B205" s="53"/>
      <c r="C205" s="53"/>
      <c r="D205" s="53"/>
      <c r="E205" s="53"/>
      <c r="I205" s="53"/>
      <c r="J205" s="147"/>
      <c r="K205" s="132"/>
      <c r="L205" s="134"/>
      <c r="M205" s="134" t="s">
        <v>50</v>
      </c>
      <c r="N205" s="134"/>
      <c r="O205" s="134"/>
      <c r="P205" s="134"/>
      <c r="Q205" s="146">
        <f>IF(P197=Q200,0,R197/(P197-Q200))</f>
        <v>0</v>
      </c>
      <c r="R205" s="142"/>
      <c r="S205" s="53"/>
      <c r="T205" s="53"/>
      <c r="U205" s="53"/>
      <c r="V205" s="4"/>
    </row>
    <row r="206" spans="1:22" x14ac:dyDescent="0.2">
      <c r="A206" s="51"/>
      <c r="B206" s="53"/>
      <c r="C206" s="53"/>
      <c r="D206" s="53"/>
      <c r="E206" s="53"/>
      <c r="I206" s="53"/>
      <c r="J206" s="53"/>
      <c r="K206" s="132">
        <v>9</v>
      </c>
      <c r="L206" s="134" t="s">
        <v>51</v>
      </c>
      <c r="M206" s="134"/>
      <c r="N206" s="134"/>
      <c r="O206" s="134"/>
      <c r="P206" s="134"/>
      <c r="Q206" s="148">
        <f>AF170</f>
        <v>0</v>
      </c>
      <c r="R206" s="142"/>
      <c r="S206" s="53"/>
      <c r="T206" s="53"/>
      <c r="U206" s="53"/>
      <c r="V206" s="4"/>
    </row>
    <row r="207" spans="1:22" x14ac:dyDescent="0.2">
      <c r="A207" s="51"/>
      <c r="B207" s="53"/>
      <c r="C207" s="53"/>
      <c r="D207" s="53"/>
      <c r="E207" s="53"/>
      <c r="I207" s="53"/>
      <c r="J207" s="53"/>
      <c r="K207" s="140">
        <v>10</v>
      </c>
      <c r="L207" s="134" t="s">
        <v>52</v>
      </c>
      <c r="M207" s="134"/>
      <c r="N207" s="134"/>
      <c r="O207" s="134"/>
      <c r="P207" s="134"/>
      <c r="Q207" s="149" t="str">
        <f>IF(Q206&gt;9999.999,"0.000",IF(Q206&gt;4999.999,".050",IF(Q206&gt;2499.999,".075",IF(Q206&gt;999.999,"0.100",IF(Q206&gt;499.999,"0.150","Not Credible")))))</f>
        <v>Not Credible</v>
      </c>
      <c r="R207" s="150"/>
      <c r="S207" s="53"/>
      <c r="T207" s="94"/>
      <c r="U207" s="94"/>
    </row>
    <row r="208" spans="1:22" x14ac:dyDescent="0.2">
      <c r="A208" s="51"/>
      <c r="B208" s="53"/>
      <c r="C208" s="53"/>
      <c r="D208" s="53"/>
      <c r="E208" s="53"/>
      <c r="I208" s="53"/>
      <c r="J208" s="53"/>
      <c r="K208" s="115">
        <v>11</v>
      </c>
      <c r="L208" s="64" t="s">
        <v>53</v>
      </c>
      <c r="M208" s="64"/>
      <c r="N208" s="64"/>
      <c r="O208" s="64"/>
      <c r="P208" s="64"/>
      <c r="Q208" s="157"/>
      <c r="R208" s="61"/>
      <c r="S208" s="53"/>
      <c r="T208" s="94"/>
      <c r="U208" s="94"/>
    </row>
    <row r="209" spans="1:32" x14ac:dyDescent="0.2">
      <c r="A209" s="51"/>
      <c r="B209" s="53"/>
      <c r="C209" s="53"/>
      <c r="D209" s="53"/>
      <c r="E209" s="53"/>
      <c r="I209" s="53"/>
      <c r="J209" s="53"/>
      <c r="K209" s="132"/>
      <c r="L209" s="134"/>
      <c r="M209" s="151" t="s">
        <v>54</v>
      </c>
      <c r="N209" s="134"/>
      <c r="O209" s="134"/>
      <c r="P209" s="134"/>
      <c r="Q209" s="146" t="str">
        <f>IF($Q$206&lt;499.999,"Not Credible",Q205+Q207)</f>
        <v>Not Credible</v>
      </c>
      <c r="R209" s="142"/>
      <c r="S209" s="53"/>
      <c r="T209" s="152"/>
      <c r="U209" s="152"/>
    </row>
    <row r="210" spans="1:32" x14ac:dyDescent="0.2">
      <c r="A210" s="51"/>
      <c r="B210" s="53"/>
      <c r="C210" s="53"/>
      <c r="D210" s="53"/>
      <c r="E210" s="53"/>
      <c r="I210" s="53"/>
      <c r="J210" s="53"/>
      <c r="K210" s="115">
        <v>12</v>
      </c>
      <c r="L210" s="64" t="s">
        <v>55</v>
      </c>
      <c r="M210" s="64"/>
      <c r="N210" s="64"/>
      <c r="O210" s="64"/>
      <c r="P210" s="64"/>
      <c r="Q210" s="153" t="s">
        <v>56</v>
      </c>
      <c r="R210" s="61"/>
      <c r="S210" s="53"/>
      <c r="T210" s="152"/>
      <c r="U210" s="152"/>
    </row>
    <row r="211" spans="1:32" x14ac:dyDescent="0.2">
      <c r="A211" s="51"/>
      <c r="B211" s="53"/>
      <c r="C211" s="53"/>
      <c r="D211" s="53"/>
      <c r="E211" s="53"/>
      <c r="I211" s="114"/>
      <c r="J211" s="53"/>
      <c r="K211" s="132"/>
      <c r="L211" s="154"/>
      <c r="M211" s="154" t="s">
        <v>57</v>
      </c>
      <c r="N211" s="134"/>
      <c r="O211" s="134"/>
      <c r="P211" s="134"/>
      <c r="Q211" s="155" t="str">
        <f>IF($Q$206&lt;499.999,"Not Credible",(P197-Q200)*Q209)</f>
        <v>Not Credible</v>
      </c>
      <c r="R211" s="156"/>
      <c r="S211" s="53"/>
      <c r="T211" s="152"/>
      <c r="U211" s="152"/>
    </row>
    <row r="212" spans="1:32" x14ac:dyDescent="0.2">
      <c r="A212" s="51"/>
      <c r="B212" s="53"/>
      <c r="C212" s="53"/>
      <c r="D212" s="53"/>
      <c r="E212" s="53"/>
      <c r="I212" s="53"/>
      <c r="J212" s="53"/>
      <c r="K212" s="115">
        <v>13</v>
      </c>
      <c r="L212" s="64" t="s">
        <v>58</v>
      </c>
      <c r="M212" s="64"/>
      <c r="N212" s="64"/>
      <c r="O212" s="64"/>
      <c r="P212" s="64"/>
      <c r="Q212" s="157"/>
      <c r="R212" s="61"/>
      <c r="S212" s="53"/>
      <c r="T212" s="152"/>
      <c r="U212" s="152"/>
    </row>
    <row r="213" spans="1:32" x14ac:dyDescent="0.2">
      <c r="A213" s="51"/>
      <c r="B213" s="53"/>
      <c r="C213" s="53"/>
      <c r="D213" s="53"/>
      <c r="E213" s="53"/>
      <c r="I213" s="53"/>
      <c r="J213" s="53"/>
      <c r="K213" s="132"/>
      <c r="L213" s="134"/>
      <c r="M213" s="134" t="s">
        <v>59</v>
      </c>
      <c r="N213" s="134"/>
      <c r="O213" s="134"/>
      <c r="P213" s="134"/>
      <c r="Q213" s="233" t="str">
        <f>IF($Q$211="Not Credible","Not Credible",IF(P197-Q200-Q211/Q202&lt;0,0,P197-Q200-Q211/Q202))</f>
        <v>Not Credible</v>
      </c>
      <c r="R213" s="142"/>
      <c r="S213" s="53"/>
      <c r="T213" s="152"/>
      <c r="U213" s="152"/>
    </row>
    <row r="214" spans="1:32" x14ac:dyDescent="0.2">
      <c r="A214" s="51"/>
      <c r="B214" s="53"/>
      <c r="C214" s="53"/>
      <c r="D214" s="53"/>
      <c r="E214" s="53"/>
      <c r="I214" s="53"/>
      <c r="J214" s="53"/>
      <c r="K214" s="115">
        <v>14</v>
      </c>
      <c r="L214" s="64" t="s">
        <v>60</v>
      </c>
      <c r="M214" s="64"/>
      <c r="N214" s="64"/>
      <c r="O214" s="64"/>
      <c r="P214" s="64"/>
      <c r="Q214" s="119"/>
      <c r="R214" s="61"/>
      <c r="S214" s="53"/>
      <c r="T214" s="94"/>
      <c r="U214" s="94"/>
    </row>
    <row r="215" spans="1:32" ht="13.5" thickBot="1" x14ac:dyDescent="0.25">
      <c r="A215" s="51"/>
      <c r="B215" s="53"/>
      <c r="C215" s="53"/>
      <c r="D215" s="53"/>
      <c r="E215" s="53"/>
      <c r="I215" s="53"/>
      <c r="J215" s="53"/>
      <c r="K215" s="158"/>
      <c r="L215" s="159"/>
      <c r="M215" s="159" t="s">
        <v>61</v>
      </c>
      <c r="N215" s="159"/>
      <c r="O215" s="159"/>
      <c r="P215" s="159"/>
      <c r="Q215" s="160" t="str">
        <f>IF(Q213="Not Credible","Not Credible",AE166*0.005)</f>
        <v>Not Credible</v>
      </c>
      <c r="R215" s="63"/>
      <c r="S215" s="53"/>
      <c r="T215" s="94"/>
      <c r="U215" s="94"/>
    </row>
    <row r="216" spans="1:32" x14ac:dyDescent="0.2">
      <c r="A216" s="51"/>
      <c r="B216" s="53"/>
      <c r="C216" s="53"/>
      <c r="D216" s="53"/>
      <c r="E216" s="53"/>
      <c r="I216" s="53"/>
      <c r="J216" s="53"/>
      <c r="K216" s="117"/>
      <c r="L216" s="64"/>
      <c r="M216" s="64"/>
      <c r="N216" s="64"/>
      <c r="O216" s="64"/>
      <c r="P216" s="161"/>
      <c r="Q216" s="64"/>
      <c r="R216" s="64"/>
      <c r="S216" s="53"/>
      <c r="T216" s="94"/>
      <c r="U216" s="94"/>
    </row>
    <row r="217" spans="1:32" ht="13.5" thickBot="1" x14ac:dyDescent="0.25">
      <c r="A217" s="51"/>
      <c r="B217" s="53"/>
      <c r="C217" s="53"/>
      <c r="D217" s="53"/>
      <c r="E217" s="53"/>
      <c r="I217" s="53"/>
      <c r="J217" s="53"/>
      <c r="K217" s="64"/>
      <c r="L217" s="64"/>
      <c r="M217" s="64"/>
      <c r="N217" s="64"/>
      <c r="O217" s="64"/>
      <c r="P217" s="64"/>
      <c r="Q217" s="64"/>
      <c r="R217" s="64"/>
      <c r="S217" s="53"/>
      <c r="T217" s="94"/>
      <c r="U217" s="94"/>
    </row>
    <row r="218" spans="1:32" x14ac:dyDescent="0.2">
      <c r="A218" s="51"/>
      <c r="B218" s="53"/>
      <c r="C218" s="53"/>
      <c r="D218" s="53"/>
      <c r="E218" s="53"/>
      <c r="I218" s="162"/>
      <c r="J218" s="163"/>
      <c r="K218" s="164" t="s">
        <v>62</v>
      </c>
      <c r="L218" s="165"/>
      <c r="M218" s="166"/>
      <c r="N218" s="166"/>
      <c r="O218" s="167"/>
      <c r="P218" s="167"/>
      <c r="Q218" s="167"/>
      <c r="R218" s="168"/>
      <c r="S218" s="94"/>
      <c r="T218" s="94"/>
      <c r="U218" s="94"/>
    </row>
    <row r="219" spans="1:32" x14ac:dyDescent="0.2">
      <c r="A219" s="51"/>
      <c r="B219" s="53"/>
      <c r="C219" s="53"/>
      <c r="D219" s="53"/>
      <c r="E219" s="53"/>
      <c r="I219" s="162"/>
      <c r="J219" s="163"/>
      <c r="K219" s="169"/>
      <c r="L219" s="170"/>
      <c r="M219" s="171"/>
      <c r="N219" s="171"/>
      <c r="O219" s="172"/>
      <c r="P219" s="172"/>
      <c r="Q219" s="172"/>
      <c r="R219" s="173"/>
      <c r="S219" s="94"/>
      <c r="T219" s="94"/>
      <c r="U219" s="94"/>
    </row>
    <row r="220" spans="1:32" s="48" customFormat="1" ht="17.25" x14ac:dyDescent="0.25">
      <c r="A220" s="51"/>
      <c r="B220" s="53"/>
      <c r="C220" s="53"/>
      <c r="D220" s="53"/>
      <c r="E220" s="53"/>
      <c r="I220" s="163"/>
      <c r="J220" s="163"/>
      <c r="K220" s="174" t="s">
        <v>63</v>
      </c>
      <c r="L220" s="175" t="s">
        <v>64</v>
      </c>
      <c r="M220" s="175"/>
      <c r="N220" s="176"/>
      <c r="O220" s="8"/>
      <c r="P220" s="8"/>
      <c r="Q220" s="8"/>
      <c r="R220" s="81" t="str">
        <f>IF(Q206&lt;500,"No Credibility                         "," ")</f>
        <v xml:space="preserve">No Credibility                         </v>
      </c>
      <c r="S220" s="94"/>
      <c r="T220" s="94"/>
      <c r="U220" s="94"/>
      <c r="W220" s="49"/>
      <c r="AF220"/>
    </row>
    <row r="221" spans="1:32" ht="17.25" x14ac:dyDescent="0.25">
      <c r="A221" s="51"/>
      <c r="B221" s="53"/>
      <c r="C221" s="53"/>
      <c r="D221" s="53"/>
      <c r="E221" s="53"/>
      <c r="I221" s="163"/>
      <c r="J221" s="163"/>
      <c r="K221" s="174" t="s">
        <v>63</v>
      </c>
      <c r="L221" s="175" t="s">
        <v>65</v>
      </c>
      <c r="M221" s="175"/>
      <c r="N221" s="176"/>
      <c r="O221" s="8"/>
      <c r="P221" s="8"/>
      <c r="Q221" s="8"/>
      <c r="R221" s="81" t="str">
        <f>IF(Q209&gt;Q202,"Experience Ratio Exceeds Benchmark Ratio"," ")</f>
        <v>Experience Ratio Exceeds Benchmark Ratio</v>
      </c>
      <c r="S221" s="94"/>
      <c r="T221" s="94"/>
      <c r="U221" s="94"/>
      <c r="AF221" s="48"/>
    </row>
    <row r="222" spans="1:32" x14ac:dyDescent="0.2">
      <c r="A222" s="51"/>
      <c r="B222" s="53"/>
      <c r="C222" s="53"/>
      <c r="D222" s="53"/>
      <c r="E222" s="53"/>
      <c r="I222" s="163"/>
      <c r="J222" s="163"/>
      <c r="K222" s="174" t="s">
        <v>63</v>
      </c>
      <c r="L222" s="175" t="s">
        <v>66</v>
      </c>
      <c r="M222" s="175"/>
      <c r="N222" s="176"/>
      <c r="O222" s="8"/>
      <c r="P222" s="8"/>
      <c r="Q222" s="8"/>
      <c r="R222" s="81" t="str">
        <f>IF(Q213&lt;Q215,"Calculated Refund Is Less Than Deminimus Amount               "," ")</f>
        <v xml:space="preserve"> </v>
      </c>
      <c r="S222" s="94"/>
      <c r="T222" s="94"/>
      <c r="U222" s="94"/>
    </row>
    <row r="223" spans="1:32" x14ac:dyDescent="0.2">
      <c r="A223" s="51"/>
      <c r="B223" s="53"/>
      <c r="C223" s="53"/>
      <c r="D223" s="53"/>
      <c r="E223" s="53"/>
      <c r="I223" s="94"/>
      <c r="J223" s="94"/>
      <c r="K223" s="115"/>
      <c r="L223" s="8"/>
      <c r="M223" s="8"/>
      <c r="N223" s="8"/>
      <c r="O223" s="8"/>
      <c r="P223" s="8"/>
      <c r="Q223" s="8"/>
      <c r="R223" s="177"/>
      <c r="S223" s="94"/>
      <c r="T223" s="94"/>
      <c r="U223" s="94"/>
    </row>
    <row r="224" spans="1:32" x14ac:dyDescent="0.2">
      <c r="A224" s="51"/>
      <c r="B224" s="53"/>
      <c r="C224" s="53"/>
      <c r="D224" s="53"/>
      <c r="E224" s="53"/>
      <c r="I224" s="163"/>
      <c r="J224" s="163"/>
      <c r="K224" s="178" t="s">
        <v>67</v>
      </c>
      <c r="L224" s="179"/>
      <c r="M224" s="179"/>
      <c r="N224" s="179"/>
      <c r="O224" s="180"/>
      <c r="P224" s="180"/>
      <c r="Q224" s="180"/>
      <c r="R224" s="181"/>
      <c r="S224" s="94"/>
      <c r="T224" s="94"/>
      <c r="U224" s="94"/>
    </row>
    <row r="225" spans="1:21" x14ac:dyDescent="0.2">
      <c r="A225" s="51"/>
      <c r="B225" s="53"/>
      <c r="C225" s="53"/>
      <c r="D225" s="53"/>
      <c r="E225" s="53"/>
      <c r="I225" s="163"/>
      <c r="J225" s="163"/>
      <c r="K225" s="182"/>
      <c r="L225" s="171"/>
      <c r="M225" s="171"/>
      <c r="N225" s="171"/>
      <c r="O225" s="172"/>
      <c r="P225" s="172"/>
      <c r="Q225" s="172"/>
      <c r="R225" s="173"/>
      <c r="S225" s="94"/>
      <c r="T225" s="94"/>
      <c r="U225" s="94"/>
    </row>
    <row r="226" spans="1:21" ht="13.5" thickBot="1" x14ac:dyDescent="0.25">
      <c r="A226" s="51"/>
      <c r="B226" s="53"/>
      <c r="C226" s="53"/>
      <c r="D226" s="53"/>
      <c r="E226" s="53"/>
      <c r="I226" s="163"/>
      <c r="J226" s="163"/>
      <c r="K226" s="183" t="s">
        <v>68</v>
      </c>
      <c r="L226" s="184" t="s">
        <v>69</v>
      </c>
      <c r="M226" s="185"/>
      <c r="N226" s="185"/>
      <c r="O226" s="44"/>
      <c r="P226" s="44"/>
      <c r="Q226" s="44"/>
      <c r="R226" s="93" t="str">
        <f>IF(Q213&gt;Q215,"Refund Due Exceeds Deminimus Amount               "," ")</f>
        <v xml:space="preserve"> </v>
      </c>
      <c r="S226" s="94"/>
      <c r="T226" s="94"/>
      <c r="U226" s="94"/>
    </row>
    <row r="227" spans="1:21" x14ac:dyDescent="0.2">
      <c r="A227" s="51"/>
      <c r="B227" s="53"/>
      <c r="C227" s="53"/>
      <c r="D227" s="53"/>
      <c r="E227" s="53"/>
      <c r="I227" s="94"/>
      <c r="J227" s="94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</row>
    <row r="228" spans="1:21" ht="13.5" thickBot="1" x14ac:dyDescent="0.25">
      <c r="A228" s="51"/>
      <c r="B228" s="53"/>
      <c r="C228" s="53"/>
      <c r="D228" s="53"/>
      <c r="E228" s="53"/>
      <c r="I228" s="94"/>
      <c r="J228" s="94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</row>
    <row r="229" spans="1:21" x14ac:dyDescent="0.2">
      <c r="A229" s="51"/>
      <c r="B229" s="53"/>
      <c r="C229" s="53"/>
      <c r="D229" s="53"/>
      <c r="E229" s="53"/>
      <c r="I229" s="94"/>
      <c r="J229" s="94"/>
      <c r="K229" s="53"/>
      <c r="L229" s="53"/>
      <c r="M229" s="110"/>
      <c r="N229" s="68" t="s">
        <v>70</v>
      </c>
      <c r="O229" s="68"/>
      <c r="P229" s="60"/>
      <c r="Q229" s="53"/>
      <c r="R229" s="53"/>
      <c r="S229" s="53"/>
      <c r="T229" s="53"/>
      <c r="U229" s="53"/>
    </row>
    <row r="230" spans="1:21" x14ac:dyDescent="0.2">
      <c r="A230" s="51"/>
      <c r="B230" s="53"/>
      <c r="C230" s="53"/>
      <c r="D230" s="53"/>
      <c r="E230" s="53"/>
      <c r="I230" s="94"/>
      <c r="J230" s="94"/>
      <c r="K230" s="53"/>
      <c r="L230" s="53"/>
      <c r="M230" s="186"/>
      <c r="N230" s="64"/>
      <c r="O230" s="64"/>
      <c r="P230" s="61"/>
      <c r="Q230" s="53"/>
      <c r="R230" s="53"/>
      <c r="S230" s="53"/>
      <c r="T230" s="53"/>
      <c r="U230" s="53"/>
    </row>
    <row r="231" spans="1:21" x14ac:dyDescent="0.2">
      <c r="A231" s="51"/>
      <c r="B231" s="53"/>
      <c r="C231" s="53"/>
      <c r="D231" s="53"/>
      <c r="E231" s="53"/>
      <c r="I231" s="94"/>
      <c r="J231" s="94"/>
      <c r="K231" s="53"/>
      <c r="L231" s="53"/>
      <c r="M231" s="187"/>
      <c r="N231" s="188" t="s">
        <v>71</v>
      </c>
      <c r="O231" s="189" t="s">
        <v>72</v>
      </c>
      <c r="P231" s="190"/>
      <c r="Q231" s="53"/>
      <c r="R231" s="53"/>
      <c r="S231" s="53"/>
      <c r="T231" s="53"/>
      <c r="U231" s="53"/>
    </row>
    <row r="232" spans="1:21" x14ac:dyDescent="0.2">
      <c r="A232" s="51"/>
      <c r="B232" s="53"/>
      <c r="C232" s="53"/>
      <c r="D232" s="53"/>
      <c r="E232" s="53"/>
      <c r="I232" s="94"/>
      <c r="J232" s="94"/>
      <c r="K232" s="53"/>
      <c r="L232" s="53"/>
      <c r="M232" s="186"/>
      <c r="N232" s="191" t="s">
        <v>73</v>
      </c>
      <c r="O232" s="192" t="s">
        <v>74</v>
      </c>
      <c r="P232" s="61"/>
      <c r="Q232" s="53"/>
      <c r="R232" s="53"/>
      <c r="S232" s="53"/>
      <c r="T232" s="53"/>
      <c r="U232" s="53"/>
    </row>
    <row r="233" spans="1:21" x14ac:dyDescent="0.2">
      <c r="A233" s="51"/>
      <c r="B233" s="53"/>
      <c r="C233" s="53"/>
      <c r="D233" s="53"/>
      <c r="E233" s="53"/>
      <c r="I233" s="94"/>
      <c r="J233" s="94"/>
      <c r="K233" s="53"/>
      <c r="L233" s="53"/>
      <c r="M233" s="186"/>
      <c r="N233" s="191" t="s">
        <v>75</v>
      </c>
      <c r="O233" s="193">
        <v>0.15</v>
      </c>
      <c r="P233" s="61"/>
      <c r="Q233" s="53"/>
      <c r="R233" s="53"/>
      <c r="S233" s="53"/>
      <c r="T233" s="53"/>
      <c r="U233" s="53"/>
    </row>
    <row r="234" spans="1:21" x14ac:dyDescent="0.2">
      <c r="A234" s="51"/>
      <c r="B234" s="53"/>
      <c r="C234" s="53"/>
      <c r="D234" s="53"/>
      <c r="E234" s="53"/>
      <c r="I234" s="94"/>
      <c r="J234" s="94"/>
      <c r="K234" s="53"/>
      <c r="L234" s="53"/>
      <c r="M234" s="186"/>
      <c r="N234" s="191" t="s">
        <v>76</v>
      </c>
      <c r="O234" s="193">
        <v>0.1</v>
      </c>
      <c r="P234" s="61"/>
      <c r="Q234" s="53"/>
      <c r="R234" s="53"/>
      <c r="S234" s="53"/>
      <c r="T234" s="53"/>
      <c r="U234" s="53"/>
    </row>
    <row r="235" spans="1:21" x14ac:dyDescent="0.2">
      <c r="A235" s="51"/>
      <c r="B235" s="53"/>
      <c r="C235" s="53"/>
      <c r="D235" s="53"/>
      <c r="E235" s="53"/>
      <c r="I235" s="94"/>
      <c r="J235" s="94"/>
      <c r="K235" s="53"/>
      <c r="L235" s="53"/>
      <c r="M235" s="186"/>
      <c r="N235" s="191" t="s">
        <v>77</v>
      </c>
      <c r="O235" s="193">
        <v>7.4999999999999997E-2</v>
      </c>
      <c r="P235" s="61"/>
      <c r="Q235" s="53"/>
      <c r="R235" s="53"/>
      <c r="S235" s="53"/>
      <c r="T235" s="53"/>
      <c r="U235" s="53"/>
    </row>
    <row r="236" spans="1:21" x14ac:dyDescent="0.2">
      <c r="A236" s="51"/>
      <c r="B236" s="53"/>
      <c r="C236" s="53"/>
      <c r="D236" s="53"/>
      <c r="E236" s="53"/>
      <c r="I236" s="94"/>
      <c r="J236" s="94"/>
      <c r="K236" s="53"/>
      <c r="L236" s="53"/>
      <c r="M236" s="186"/>
      <c r="N236" s="191" t="s">
        <v>78</v>
      </c>
      <c r="O236" s="193">
        <v>0.05</v>
      </c>
      <c r="P236" s="61"/>
      <c r="Q236" s="53"/>
      <c r="R236" s="53"/>
      <c r="S236" s="194"/>
      <c r="T236" s="53"/>
      <c r="U236" s="53"/>
    </row>
    <row r="237" spans="1:21" ht="13.5" thickBot="1" x14ac:dyDescent="0.25">
      <c r="A237" s="51"/>
      <c r="B237" s="53"/>
      <c r="C237" s="53"/>
      <c r="D237" s="53"/>
      <c r="E237" s="53"/>
      <c r="I237" s="94"/>
      <c r="J237" s="94"/>
      <c r="K237" s="53"/>
      <c r="L237" s="53"/>
      <c r="M237" s="195"/>
      <c r="N237" s="196" t="s">
        <v>79</v>
      </c>
      <c r="O237" s="197">
        <v>0</v>
      </c>
      <c r="P237" s="63"/>
      <c r="Q237" s="53"/>
      <c r="R237" s="53"/>
      <c r="S237" s="53"/>
      <c r="T237" s="53"/>
      <c r="U237" s="53"/>
    </row>
    <row r="238" spans="1:21" x14ac:dyDescent="0.2">
      <c r="A238" s="51"/>
      <c r="B238" s="53"/>
      <c r="C238" s="53"/>
      <c r="D238" s="53"/>
      <c r="E238" s="53"/>
      <c r="I238" s="94"/>
      <c r="J238" s="94"/>
      <c r="K238" s="53"/>
      <c r="L238" s="53"/>
      <c r="M238" s="126"/>
      <c r="N238" s="62"/>
      <c r="O238" s="53"/>
      <c r="P238" s="53"/>
      <c r="Q238" s="53"/>
      <c r="R238" s="53"/>
      <c r="S238" s="53"/>
      <c r="T238" s="53"/>
      <c r="U238" s="53"/>
    </row>
    <row r="239" spans="1:21" ht="13.5" thickBot="1" x14ac:dyDescent="0.25">
      <c r="A239" s="51"/>
      <c r="B239" s="53"/>
      <c r="C239" s="53"/>
      <c r="D239" s="53"/>
      <c r="E239" s="53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</row>
    <row r="240" spans="1:21" x14ac:dyDescent="0.2">
      <c r="A240" s="51"/>
      <c r="B240" s="53"/>
      <c r="C240" s="53"/>
      <c r="D240" s="53"/>
      <c r="E240" s="53"/>
      <c r="I240" s="198"/>
      <c r="J240" s="199" t="s">
        <v>80</v>
      </c>
      <c r="K240" s="199" t="s">
        <v>81</v>
      </c>
      <c r="L240" s="199" t="s">
        <v>82</v>
      </c>
      <c r="M240" s="199" t="s">
        <v>83</v>
      </c>
      <c r="N240" s="199" t="s">
        <v>84</v>
      </c>
      <c r="O240" s="199" t="s">
        <v>85</v>
      </c>
      <c r="P240" s="199" t="s">
        <v>86</v>
      </c>
      <c r="Q240" s="199" t="s">
        <v>87</v>
      </c>
      <c r="R240" s="199" t="s">
        <v>88</v>
      </c>
      <c r="S240" s="199" t="s">
        <v>89</v>
      </c>
      <c r="T240" s="200" t="s">
        <v>90</v>
      </c>
      <c r="U240" s="64"/>
    </row>
    <row r="241" spans="1:21" x14ac:dyDescent="0.2">
      <c r="A241" s="51"/>
      <c r="B241" s="53"/>
      <c r="C241" s="53"/>
      <c r="D241" s="53"/>
      <c r="E241" s="53"/>
      <c r="I241" s="79" t="s">
        <v>91</v>
      </c>
      <c r="J241" s="201"/>
      <c r="K241" s="201" t="s">
        <v>27</v>
      </c>
      <c r="L241" s="201"/>
      <c r="M241" s="201"/>
      <c r="N241" s="201" t="s">
        <v>92</v>
      </c>
      <c r="O241" s="201"/>
      <c r="P241" s="201"/>
      <c r="Q241" s="201"/>
      <c r="R241" s="201" t="s">
        <v>92</v>
      </c>
      <c r="S241" s="201"/>
      <c r="T241" s="229" t="s">
        <v>102</v>
      </c>
      <c r="U241" s="64"/>
    </row>
    <row r="242" spans="1:21" x14ac:dyDescent="0.2">
      <c r="A242" s="51"/>
      <c r="B242" s="53"/>
      <c r="C242" s="53"/>
      <c r="D242" s="53"/>
      <c r="E242" s="53"/>
      <c r="I242" s="79" t="s">
        <v>11</v>
      </c>
      <c r="J242" s="201" t="s">
        <v>11</v>
      </c>
      <c r="K242" s="201" t="s">
        <v>29</v>
      </c>
      <c r="L242" s="201" t="s">
        <v>93</v>
      </c>
      <c r="M242" s="202" t="s">
        <v>94</v>
      </c>
      <c r="N242" s="201" t="s">
        <v>95</v>
      </c>
      <c r="O242" s="202" t="s">
        <v>96</v>
      </c>
      <c r="P242" s="201" t="s">
        <v>93</v>
      </c>
      <c r="Q242" s="202" t="s">
        <v>97</v>
      </c>
      <c r="R242" s="201" t="s">
        <v>95</v>
      </c>
      <c r="S242" s="202" t="s">
        <v>98</v>
      </c>
      <c r="T242" s="229" t="s">
        <v>103</v>
      </c>
      <c r="U242" s="64"/>
    </row>
    <row r="243" spans="1:21" x14ac:dyDescent="0.2">
      <c r="A243" s="51"/>
      <c r="B243" s="53"/>
      <c r="C243" s="53"/>
      <c r="D243" s="53"/>
      <c r="E243" s="53"/>
      <c r="I243" s="203"/>
      <c r="J243" s="204"/>
      <c r="K243" s="204"/>
      <c r="L243" s="204"/>
      <c r="M243" s="205"/>
      <c r="N243" s="204"/>
      <c r="O243" s="205"/>
      <c r="P243" s="204"/>
      <c r="Q243" s="205"/>
      <c r="R243" s="204"/>
      <c r="S243" s="205"/>
      <c r="T243" s="206"/>
      <c r="U243" s="64"/>
    </row>
    <row r="244" spans="1:21" x14ac:dyDescent="0.2">
      <c r="A244" s="51"/>
      <c r="B244" s="53"/>
      <c r="C244" s="53"/>
      <c r="D244" s="53"/>
      <c r="E244" s="53"/>
      <c r="I244" s="207">
        <f>IF($R$2&gt;0,+$R$2-1," ")</f>
        <v>2015</v>
      </c>
      <c r="J244" s="208">
        <v>1</v>
      </c>
      <c r="K244" s="238">
        <f>IF(I244=" "," ",HLOOKUP(I244,$A$16:$AE$161,3+(I244-1992)*5))</f>
        <v>0</v>
      </c>
      <c r="L244" s="228">
        <v>2.77</v>
      </c>
      <c r="M244" s="242">
        <f t="shared" ref="M244:M257" si="19">IF(K244=" "," ",K244*L244)</f>
        <v>0</v>
      </c>
      <c r="N244" s="228">
        <v>0.442</v>
      </c>
      <c r="O244" s="242">
        <f t="shared" ref="O244:O257" si="20">IF(M244=" "," ",M244*N244)</f>
        <v>0</v>
      </c>
      <c r="P244" s="228">
        <v>0</v>
      </c>
      <c r="Q244" s="242">
        <f t="shared" ref="Q244:Q257" si="21">IF(O244=" "," ",K244*P244)</f>
        <v>0</v>
      </c>
      <c r="R244" s="228">
        <v>0</v>
      </c>
      <c r="S244" s="242">
        <f t="shared" ref="S244:S272" si="22">IF(Q244=" "," ",Q244*R244)</f>
        <v>0</v>
      </c>
      <c r="T244" s="226">
        <v>0.4</v>
      </c>
      <c r="U244" s="245"/>
    </row>
    <row r="245" spans="1:21" x14ac:dyDescent="0.2">
      <c r="A245" s="51"/>
      <c r="B245" s="53"/>
      <c r="C245" s="53"/>
      <c r="D245" s="53"/>
      <c r="E245" s="53"/>
      <c r="I245" s="207">
        <f>IF(($R$2-J244)&gt;1992,+I244-1," ")</f>
        <v>2014</v>
      </c>
      <c r="J245" s="208">
        <f t="shared" ref="J245:J272" si="23">J244+1</f>
        <v>2</v>
      </c>
      <c r="K245" s="238">
        <f>IF(I245=" "," ",HLOOKUP(I245,$A$16:$AE$161,3+(I245-1992)*5))</f>
        <v>0</v>
      </c>
      <c r="L245" s="228">
        <v>4.1749999999999998</v>
      </c>
      <c r="M245" s="242">
        <f t="shared" si="19"/>
        <v>0</v>
      </c>
      <c r="N245" s="228">
        <v>0.49299999999999999</v>
      </c>
      <c r="O245" s="242">
        <f t="shared" si="20"/>
        <v>0</v>
      </c>
      <c r="P245" s="228">
        <v>0</v>
      </c>
      <c r="Q245" s="242">
        <f t="shared" si="21"/>
        <v>0</v>
      </c>
      <c r="R245" s="228">
        <v>0</v>
      </c>
      <c r="S245" s="242">
        <f t="shared" si="22"/>
        <v>0</v>
      </c>
      <c r="T245" s="227">
        <v>0.55000000000000004</v>
      </c>
      <c r="U245" s="64"/>
    </row>
    <row r="246" spans="1:21" x14ac:dyDescent="0.2">
      <c r="A246" s="51"/>
      <c r="B246" s="53"/>
      <c r="C246" s="53"/>
      <c r="D246" s="53"/>
      <c r="E246" s="53"/>
      <c r="I246" s="207">
        <f>IF(($R$2-J245)&gt;1992,+I245-1," ")</f>
        <v>2013</v>
      </c>
      <c r="J246" s="208">
        <f t="shared" si="23"/>
        <v>3</v>
      </c>
      <c r="K246" s="238">
        <f>IF(I246=" "," ",HLOOKUP(I246,$A$16:$AE$161,3+(I246-1992)*5))</f>
        <v>0</v>
      </c>
      <c r="L246" s="228">
        <v>4.1749999999999998</v>
      </c>
      <c r="M246" s="242">
        <f t="shared" si="19"/>
        <v>0</v>
      </c>
      <c r="N246" s="228">
        <v>0.49299999999999999</v>
      </c>
      <c r="O246" s="242">
        <f t="shared" si="20"/>
        <v>0</v>
      </c>
      <c r="P246" s="228">
        <v>1.194</v>
      </c>
      <c r="Q246" s="242">
        <f t="shared" si="21"/>
        <v>0</v>
      </c>
      <c r="R246" s="228">
        <v>0.65900000000000003</v>
      </c>
      <c r="S246" s="242">
        <f t="shared" si="22"/>
        <v>0</v>
      </c>
      <c r="T246" s="227">
        <v>0.65</v>
      </c>
      <c r="U246" s="64"/>
    </row>
    <row r="247" spans="1:21" x14ac:dyDescent="0.2">
      <c r="A247" s="51"/>
      <c r="B247" s="53"/>
      <c r="C247" s="53"/>
      <c r="D247" s="53"/>
      <c r="E247" s="53"/>
      <c r="I247" s="207">
        <f>IF(($R$2-J246)&gt;1992,+I246-1," ")</f>
        <v>2012</v>
      </c>
      <c r="J247" s="208">
        <f t="shared" si="23"/>
        <v>4</v>
      </c>
      <c r="K247" s="238">
        <f>IF(I247=" "," ",HLOOKUP(I247,$A$16:$AE$161,3+(I247-1992)*5))</f>
        <v>0</v>
      </c>
      <c r="L247" s="228">
        <v>4.1749999999999998</v>
      </c>
      <c r="M247" s="242">
        <f t="shared" si="19"/>
        <v>0</v>
      </c>
      <c r="N247" s="228">
        <v>0.49299999999999999</v>
      </c>
      <c r="O247" s="242">
        <f t="shared" si="20"/>
        <v>0</v>
      </c>
      <c r="P247" s="228">
        <v>2.2450000000000001</v>
      </c>
      <c r="Q247" s="242">
        <f t="shared" si="21"/>
        <v>0</v>
      </c>
      <c r="R247" s="228">
        <v>0.66900000000000004</v>
      </c>
      <c r="S247" s="242">
        <f t="shared" si="22"/>
        <v>0</v>
      </c>
      <c r="T247" s="227">
        <v>0.67</v>
      </c>
      <c r="U247" s="64"/>
    </row>
    <row r="248" spans="1:21" x14ac:dyDescent="0.2">
      <c r="A248" s="51"/>
      <c r="B248" s="53"/>
      <c r="C248" s="53"/>
      <c r="D248" s="53"/>
      <c r="E248" s="53"/>
      <c r="I248" s="207">
        <f>IF(($R$2-J247)&gt;1992,+I247-1," ")</f>
        <v>2011</v>
      </c>
      <c r="J248" s="208">
        <f t="shared" si="23"/>
        <v>5</v>
      </c>
      <c r="K248" s="238">
        <f>IF(I248=" "," ",HLOOKUP(I248,$A$16:$AE$161,3+(I248-1992)*5))</f>
        <v>0</v>
      </c>
      <c r="L248" s="228">
        <v>4.1749999999999998</v>
      </c>
      <c r="M248" s="242">
        <f t="shared" si="19"/>
        <v>0</v>
      </c>
      <c r="N248" s="228">
        <v>0.49299999999999999</v>
      </c>
      <c r="O248" s="242">
        <f t="shared" si="20"/>
        <v>0</v>
      </c>
      <c r="P248" s="228">
        <v>3.17</v>
      </c>
      <c r="Q248" s="242">
        <f t="shared" si="21"/>
        <v>0</v>
      </c>
      <c r="R248" s="228">
        <v>0.67800000000000005</v>
      </c>
      <c r="S248" s="242">
        <f t="shared" si="22"/>
        <v>0</v>
      </c>
      <c r="T248" s="226">
        <v>0.69</v>
      </c>
      <c r="U248" s="64"/>
    </row>
    <row r="249" spans="1:21" x14ac:dyDescent="0.2">
      <c r="A249" s="51"/>
      <c r="B249" s="53"/>
      <c r="C249" s="53"/>
      <c r="D249" s="53"/>
      <c r="E249" s="53"/>
      <c r="I249" s="207">
        <f>IF(($R$2-J248)&gt;1992,+I248-1," ")</f>
        <v>2010</v>
      </c>
      <c r="J249" s="208">
        <f t="shared" si="23"/>
        <v>6</v>
      </c>
      <c r="K249" s="238">
        <f>IF(I249=" "," ",HLOOKUP(I249,$A$16:$AE$161,3+(I249-1992)*5))</f>
        <v>0</v>
      </c>
      <c r="L249" s="228">
        <v>4.1749999999999998</v>
      </c>
      <c r="M249" s="242">
        <f t="shared" si="19"/>
        <v>0</v>
      </c>
      <c r="N249" s="228">
        <v>0.49299999999999999</v>
      </c>
      <c r="O249" s="242">
        <f t="shared" si="20"/>
        <v>0</v>
      </c>
      <c r="P249" s="228">
        <v>3.9980000000000002</v>
      </c>
      <c r="Q249" s="242">
        <f t="shared" si="21"/>
        <v>0</v>
      </c>
      <c r="R249" s="228">
        <v>0.68600000000000005</v>
      </c>
      <c r="S249" s="242">
        <f t="shared" si="22"/>
        <v>0</v>
      </c>
      <c r="T249" s="227">
        <v>0.71</v>
      </c>
      <c r="U249" s="64"/>
    </row>
    <row r="250" spans="1:21" x14ac:dyDescent="0.2">
      <c r="A250" s="51"/>
      <c r="B250" s="53"/>
      <c r="C250" s="53"/>
      <c r="D250" s="53"/>
      <c r="E250" s="53"/>
      <c r="I250" s="207">
        <f>IF(($R$2-J249)&gt;1992,+I249-1," ")</f>
        <v>2009</v>
      </c>
      <c r="J250" s="208">
        <f t="shared" si="23"/>
        <v>7</v>
      </c>
      <c r="K250" s="238">
        <f>IF(I250=" "," ",HLOOKUP(I250,$A$16:$AE$161,3+(I250-1992)*5))</f>
        <v>0</v>
      </c>
      <c r="L250" s="228">
        <v>4.1749999999999998</v>
      </c>
      <c r="M250" s="242">
        <f t="shared" si="19"/>
        <v>0</v>
      </c>
      <c r="N250" s="228">
        <v>0.49299999999999999</v>
      </c>
      <c r="O250" s="242">
        <f t="shared" si="20"/>
        <v>0</v>
      </c>
      <c r="P250" s="228">
        <v>4.7539999999999996</v>
      </c>
      <c r="Q250" s="242">
        <f t="shared" si="21"/>
        <v>0</v>
      </c>
      <c r="R250" s="228">
        <v>0.69499999999999995</v>
      </c>
      <c r="S250" s="242">
        <f t="shared" si="22"/>
        <v>0</v>
      </c>
      <c r="T250" s="227">
        <v>0.73</v>
      </c>
      <c r="U250" s="64"/>
    </row>
    <row r="251" spans="1:21" x14ac:dyDescent="0.2">
      <c r="A251" s="51"/>
      <c r="B251" s="53"/>
      <c r="C251" s="53"/>
      <c r="D251" s="53"/>
      <c r="E251" s="53"/>
      <c r="I251" s="207">
        <f>IF(($R$2-J250)&gt;1992,+I250-1," ")</f>
        <v>2008</v>
      </c>
      <c r="J251" s="208">
        <f t="shared" si="23"/>
        <v>8</v>
      </c>
      <c r="K251" s="238">
        <f>IF(I251=" "," ",HLOOKUP(I251,$A$16:$AE$161,3+(I251-1992)*5))</f>
        <v>0</v>
      </c>
      <c r="L251" s="228">
        <v>4.1749999999999998</v>
      </c>
      <c r="M251" s="242">
        <f t="shared" si="19"/>
        <v>0</v>
      </c>
      <c r="N251" s="228">
        <v>0.49299999999999999</v>
      </c>
      <c r="O251" s="242">
        <f t="shared" si="20"/>
        <v>0</v>
      </c>
      <c r="P251" s="228">
        <v>5.4450000000000003</v>
      </c>
      <c r="Q251" s="242">
        <f t="shared" si="21"/>
        <v>0</v>
      </c>
      <c r="R251" s="228">
        <v>0.70199999999999996</v>
      </c>
      <c r="S251" s="242">
        <f t="shared" si="22"/>
        <v>0</v>
      </c>
      <c r="T251" s="227">
        <v>0.75</v>
      </c>
      <c r="U251" s="64"/>
    </row>
    <row r="252" spans="1:21" x14ac:dyDescent="0.2">
      <c r="A252" s="51"/>
      <c r="B252" s="53"/>
      <c r="C252" s="53"/>
      <c r="D252" s="53"/>
      <c r="E252" s="53"/>
      <c r="I252" s="207">
        <f>IF(($R$2-J251)&gt;1992,+I251-1," ")</f>
        <v>2007</v>
      </c>
      <c r="J252" s="208">
        <f t="shared" si="23"/>
        <v>9</v>
      </c>
      <c r="K252" s="238">
        <f>IF(I252=" "," ",HLOOKUP(I252,$A$16:$AE$161,3+(I252-1992)*5))</f>
        <v>0</v>
      </c>
      <c r="L252" s="228">
        <v>4.1749999999999998</v>
      </c>
      <c r="M252" s="242">
        <f t="shared" si="19"/>
        <v>0</v>
      </c>
      <c r="N252" s="228">
        <v>0.49299999999999999</v>
      </c>
      <c r="O252" s="242">
        <f t="shared" si="20"/>
        <v>0</v>
      </c>
      <c r="P252" s="228">
        <v>6.0750000000000002</v>
      </c>
      <c r="Q252" s="242">
        <f t="shared" si="21"/>
        <v>0</v>
      </c>
      <c r="R252" s="228">
        <v>0.70799999999999996</v>
      </c>
      <c r="S252" s="242">
        <f t="shared" si="22"/>
        <v>0</v>
      </c>
      <c r="T252" s="227">
        <v>0.76</v>
      </c>
      <c r="U252" s="64"/>
    </row>
    <row r="253" spans="1:21" x14ac:dyDescent="0.2">
      <c r="A253" s="51"/>
      <c r="B253" s="53"/>
      <c r="C253" s="53"/>
      <c r="D253" s="53"/>
      <c r="E253" s="53"/>
      <c r="I253" s="207">
        <f>IF(($R$2-J252)&gt;1992,+I252-1," ")</f>
        <v>2006</v>
      </c>
      <c r="J253" s="208">
        <f t="shared" si="23"/>
        <v>10</v>
      </c>
      <c r="K253" s="238">
        <f>IF(I253=" "," ",HLOOKUP(I253,$A$16:$AE$161,3+(I253-1992)*5))</f>
        <v>0</v>
      </c>
      <c r="L253" s="228">
        <v>4.1749999999999998</v>
      </c>
      <c r="M253" s="242">
        <f t="shared" si="19"/>
        <v>0</v>
      </c>
      <c r="N253" s="228">
        <v>0.49299999999999999</v>
      </c>
      <c r="O253" s="242">
        <f t="shared" si="20"/>
        <v>0</v>
      </c>
      <c r="P253" s="228">
        <v>6.65</v>
      </c>
      <c r="Q253" s="242">
        <f t="shared" si="21"/>
        <v>0</v>
      </c>
      <c r="R253" s="228">
        <v>0.71299999999999997</v>
      </c>
      <c r="S253" s="242">
        <f t="shared" si="22"/>
        <v>0</v>
      </c>
      <c r="T253" s="227">
        <v>0.76</v>
      </c>
      <c r="U253" s="64"/>
    </row>
    <row r="254" spans="1:21" x14ac:dyDescent="0.2">
      <c r="A254" s="51"/>
      <c r="B254" s="53"/>
      <c r="C254" s="53"/>
      <c r="D254" s="53"/>
      <c r="E254" s="53"/>
      <c r="I254" s="207">
        <f>IF(($R$2-J253)&gt;1992,+I253-1," ")</f>
        <v>2005</v>
      </c>
      <c r="J254" s="208">
        <f t="shared" si="23"/>
        <v>11</v>
      </c>
      <c r="K254" s="238">
        <f>IF(I254=" "," ",HLOOKUP(I254,$A$16:$AE$161,3+(I254-1992)*5))</f>
        <v>0</v>
      </c>
      <c r="L254" s="228">
        <v>4.1749999999999998</v>
      </c>
      <c r="M254" s="242">
        <f t="shared" si="19"/>
        <v>0</v>
      </c>
      <c r="N254" s="228">
        <v>0.49299999999999999</v>
      </c>
      <c r="O254" s="242">
        <f t="shared" si="20"/>
        <v>0</v>
      </c>
      <c r="P254" s="228">
        <v>7.1760000000000002</v>
      </c>
      <c r="Q254" s="242">
        <f t="shared" si="21"/>
        <v>0</v>
      </c>
      <c r="R254" s="228">
        <v>0.71699999999999997</v>
      </c>
      <c r="S254" s="242">
        <f t="shared" si="22"/>
        <v>0</v>
      </c>
      <c r="T254" s="227">
        <v>0.76</v>
      </c>
      <c r="U254" s="64"/>
    </row>
    <row r="255" spans="1:21" x14ac:dyDescent="0.2">
      <c r="A255" s="51"/>
      <c r="B255" s="53"/>
      <c r="C255" s="53"/>
      <c r="D255" s="53"/>
      <c r="E255" s="53"/>
      <c r="I255" s="207">
        <f>IF(($R$2-J254)&gt;1992,+I254-1," ")</f>
        <v>2004</v>
      </c>
      <c r="J255" s="208">
        <f t="shared" si="23"/>
        <v>12</v>
      </c>
      <c r="K255" s="238">
        <f>IF(I255=" "," ",HLOOKUP(I255,$A$16:$AE$161,3+(I255-1992)*5))</f>
        <v>0</v>
      </c>
      <c r="L255" s="228">
        <v>4.1749999999999998</v>
      </c>
      <c r="M255" s="242">
        <f t="shared" si="19"/>
        <v>0</v>
      </c>
      <c r="N255" s="228">
        <v>0.49299999999999999</v>
      </c>
      <c r="O255" s="242">
        <f t="shared" si="20"/>
        <v>0</v>
      </c>
      <c r="P255" s="228">
        <v>7.6550000000000002</v>
      </c>
      <c r="Q255" s="242">
        <f t="shared" si="21"/>
        <v>0</v>
      </c>
      <c r="R255" s="228">
        <v>0.72</v>
      </c>
      <c r="S255" s="242">
        <f t="shared" si="22"/>
        <v>0</v>
      </c>
      <c r="T255" s="227">
        <v>0.77</v>
      </c>
      <c r="U255" s="64"/>
    </row>
    <row r="256" spans="1:21" x14ac:dyDescent="0.2">
      <c r="A256" s="51"/>
      <c r="B256" s="53"/>
      <c r="C256" s="53"/>
      <c r="D256" s="53"/>
      <c r="E256" s="53"/>
      <c r="I256" s="207">
        <f>IF(($R$2-J255)&gt;1992,+I255-1," ")</f>
        <v>2003</v>
      </c>
      <c r="J256" s="208">
        <f t="shared" si="23"/>
        <v>13</v>
      </c>
      <c r="K256" s="238">
        <f>IF(I256=" "," ",HLOOKUP(I256,$A$16:$AE$161,3+(I256-1992)*5))</f>
        <v>0</v>
      </c>
      <c r="L256" s="228">
        <v>4.1749999999999998</v>
      </c>
      <c r="M256" s="242">
        <f t="shared" si="19"/>
        <v>0</v>
      </c>
      <c r="N256" s="228">
        <v>0.49299999999999999</v>
      </c>
      <c r="O256" s="242">
        <f t="shared" si="20"/>
        <v>0</v>
      </c>
      <c r="P256" s="228">
        <v>8.093</v>
      </c>
      <c r="Q256" s="242">
        <f t="shared" si="21"/>
        <v>0</v>
      </c>
      <c r="R256" s="228">
        <v>0.72299999999999998</v>
      </c>
      <c r="S256" s="242">
        <f t="shared" si="22"/>
        <v>0</v>
      </c>
      <c r="T256" s="227">
        <v>0.77</v>
      </c>
      <c r="U256" s="64"/>
    </row>
    <row r="257" spans="1:21" x14ac:dyDescent="0.2">
      <c r="A257" s="51"/>
      <c r="B257" s="53"/>
      <c r="C257" s="53"/>
      <c r="D257" s="53"/>
      <c r="E257" s="53"/>
      <c r="I257" s="207">
        <f>IF(($R$2-J256)&gt;1992,+I256-1," ")</f>
        <v>2002</v>
      </c>
      <c r="J257" s="208">
        <f>J256+1</f>
        <v>14</v>
      </c>
      <c r="K257" s="238">
        <f>IF(I257=" "," ",HLOOKUP(I257,$A$16:$AE$161,3+(I257-1992)*5))</f>
        <v>0</v>
      </c>
      <c r="L257" s="228">
        <v>4.1749999999999998</v>
      </c>
      <c r="M257" s="242">
        <f t="shared" si="19"/>
        <v>0</v>
      </c>
      <c r="N257" s="228">
        <v>0.49299999999999999</v>
      </c>
      <c r="O257" s="242">
        <f t="shared" si="20"/>
        <v>0</v>
      </c>
      <c r="P257" s="228">
        <v>8.4930000000000003</v>
      </c>
      <c r="Q257" s="242">
        <f t="shared" si="21"/>
        <v>0</v>
      </c>
      <c r="R257" s="228">
        <v>0.72499999999999998</v>
      </c>
      <c r="S257" s="242">
        <f t="shared" si="22"/>
        <v>0</v>
      </c>
      <c r="T257" s="227">
        <v>0.77</v>
      </c>
      <c r="U257" s="64"/>
    </row>
    <row r="258" spans="1:21" x14ac:dyDescent="0.2">
      <c r="A258" s="51"/>
      <c r="B258" s="53"/>
      <c r="C258" s="53"/>
      <c r="D258" s="53"/>
      <c r="E258" s="53"/>
      <c r="I258" s="234">
        <f>IF(($R$2-J257)&gt;1992,+I257-1," ")</f>
        <v>2001</v>
      </c>
      <c r="J258" s="235">
        <f t="shared" si="23"/>
        <v>15</v>
      </c>
      <c r="K258" s="238">
        <f>IF(I258=" "," ",HLOOKUP(I258,$A$16:$AE$161,3+(I258-1992)*5)+SUM(K259:K272))</f>
        <v>0</v>
      </c>
      <c r="L258" s="236">
        <v>4.1749999999999998</v>
      </c>
      <c r="M258" s="243">
        <f>IF(K258=" "," ",K258*L258)</f>
        <v>0</v>
      </c>
      <c r="N258" s="236">
        <v>0.49299999999999999</v>
      </c>
      <c r="O258" s="243">
        <f>IF(M258=" "," ",M258*N258)</f>
        <v>0</v>
      </c>
      <c r="P258" s="236">
        <v>8.6839999999999993</v>
      </c>
      <c r="Q258" s="243">
        <f>IF(O258=" "," ",K258*P258)</f>
        <v>0</v>
      </c>
      <c r="R258" s="236">
        <v>0.72499999999999998</v>
      </c>
      <c r="S258" s="243">
        <f t="shared" si="22"/>
        <v>0</v>
      </c>
      <c r="T258" s="237">
        <v>0.77</v>
      </c>
      <c r="U258" s="64"/>
    </row>
    <row r="259" spans="1:21" x14ac:dyDescent="0.2">
      <c r="A259" s="51"/>
      <c r="B259" s="53"/>
      <c r="C259" s="53"/>
      <c r="D259" s="53"/>
      <c r="E259" s="53"/>
      <c r="I259" s="234">
        <f>IF(($R$2-J258)&gt;1992,+I258-1," ")</f>
        <v>2000</v>
      </c>
      <c r="J259" s="235">
        <f t="shared" si="23"/>
        <v>16</v>
      </c>
      <c r="K259" s="238">
        <f>IF(I259=" "," ",HLOOKUP(I259,$A$16:$AE$161,3+(I259-1992)*5))</f>
        <v>0</v>
      </c>
      <c r="L259" s="236">
        <v>4.1749999999999998</v>
      </c>
      <c r="M259" s="243">
        <f t="shared" ref="M259:M272" si="24">IF(K259=" "," ",K259*L259)</f>
        <v>0</v>
      </c>
      <c r="N259" s="236">
        <v>0.49299999999999999</v>
      </c>
      <c r="O259" s="243">
        <f t="shared" ref="O259:O272" si="25">IF(M259=" "," ",M259*N259)</f>
        <v>0</v>
      </c>
      <c r="P259" s="236">
        <v>8.6839999999999993</v>
      </c>
      <c r="Q259" s="243">
        <f t="shared" ref="Q259:Q272" si="26">IF(O259=" "," ",K259*P259)</f>
        <v>0</v>
      </c>
      <c r="R259" s="236">
        <v>0.72499999999999998</v>
      </c>
      <c r="S259" s="243">
        <f t="shared" si="22"/>
        <v>0</v>
      </c>
      <c r="T259" s="237">
        <v>0.77</v>
      </c>
      <c r="U259" s="64"/>
    </row>
    <row r="260" spans="1:21" x14ac:dyDescent="0.2">
      <c r="A260" s="51"/>
      <c r="B260" s="53"/>
      <c r="C260" s="53"/>
      <c r="D260" s="53"/>
      <c r="E260" s="53"/>
      <c r="I260" s="234">
        <f>IF(($R$2-J259)&gt;1992,+I259-1," ")</f>
        <v>1999</v>
      </c>
      <c r="J260" s="235">
        <f t="shared" si="23"/>
        <v>17</v>
      </c>
      <c r="K260" s="238">
        <f>IF(I260=" "," ",HLOOKUP(I260,$A$16:$AE$161,3+(I260-1992)*5))</f>
        <v>0</v>
      </c>
      <c r="L260" s="236">
        <v>4.1749999999999998</v>
      </c>
      <c r="M260" s="243">
        <f t="shared" si="24"/>
        <v>0</v>
      </c>
      <c r="N260" s="236">
        <v>0.49299999999999999</v>
      </c>
      <c r="O260" s="243">
        <f t="shared" si="25"/>
        <v>0</v>
      </c>
      <c r="P260" s="236">
        <v>8.6839999999999993</v>
      </c>
      <c r="Q260" s="243">
        <f t="shared" si="26"/>
        <v>0</v>
      </c>
      <c r="R260" s="236">
        <v>0.72499999999999998</v>
      </c>
      <c r="S260" s="243">
        <f t="shared" si="22"/>
        <v>0</v>
      </c>
      <c r="T260" s="237">
        <v>0.77</v>
      </c>
      <c r="U260" s="64"/>
    </row>
    <row r="261" spans="1:21" x14ac:dyDescent="0.2">
      <c r="A261" s="51"/>
      <c r="B261" s="53"/>
      <c r="C261" s="53"/>
      <c r="D261" s="53"/>
      <c r="E261" s="53"/>
      <c r="I261" s="234">
        <f>IF(($R$2-J260)&gt;1992,+I260-1," ")</f>
        <v>1998</v>
      </c>
      <c r="J261" s="235">
        <f t="shared" si="23"/>
        <v>18</v>
      </c>
      <c r="K261" s="238">
        <f>IF(I261=" "," ",HLOOKUP(I261,$A$16:$AE$161,3+(I261-1992)*5))</f>
        <v>0</v>
      </c>
      <c r="L261" s="236">
        <v>4.1749999999999998</v>
      </c>
      <c r="M261" s="243">
        <f t="shared" si="24"/>
        <v>0</v>
      </c>
      <c r="N261" s="236">
        <v>0.49299999999999999</v>
      </c>
      <c r="O261" s="243">
        <f t="shared" si="25"/>
        <v>0</v>
      </c>
      <c r="P261" s="236">
        <v>8.6839999999999993</v>
      </c>
      <c r="Q261" s="243">
        <f t="shared" si="26"/>
        <v>0</v>
      </c>
      <c r="R261" s="236">
        <v>0.72499999999999998</v>
      </c>
      <c r="S261" s="243">
        <f t="shared" si="22"/>
        <v>0</v>
      </c>
      <c r="T261" s="237">
        <v>0.77</v>
      </c>
      <c r="U261" s="64"/>
    </row>
    <row r="262" spans="1:21" x14ac:dyDescent="0.2">
      <c r="A262" s="51"/>
      <c r="B262" s="53"/>
      <c r="C262" s="53"/>
      <c r="D262" s="53"/>
      <c r="E262" s="53"/>
      <c r="I262" s="234">
        <f>IF(($R$2-J261)&gt;1992,+I261-1," ")</f>
        <v>1997</v>
      </c>
      <c r="J262" s="235">
        <f t="shared" si="23"/>
        <v>19</v>
      </c>
      <c r="K262" s="238">
        <f>IF(I262=" "," ",HLOOKUP(I262,$A$16:$AE$161,3+(I262-1992)*5))</f>
        <v>0</v>
      </c>
      <c r="L262" s="236">
        <v>4.1749999999999998</v>
      </c>
      <c r="M262" s="243">
        <f t="shared" si="24"/>
        <v>0</v>
      </c>
      <c r="N262" s="236">
        <v>0.49299999999999999</v>
      </c>
      <c r="O262" s="243">
        <f t="shared" si="25"/>
        <v>0</v>
      </c>
      <c r="P262" s="236">
        <v>8.6839999999999993</v>
      </c>
      <c r="Q262" s="243">
        <f t="shared" si="26"/>
        <v>0</v>
      </c>
      <c r="R262" s="236">
        <v>0.72499999999999998</v>
      </c>
      <c r="S262" s="243">
        <f t="shared" si="22"/>
        <v>0</v>
      </c>
      <c r="T262" s="237">
        <v>0.77</v>
      </c>
      <c r="U262" s="64"/>
    </row>
    <row r="263" spans="1:21" x14ac:dyDescent="0.2">
      <c r="A263" s="51"/>
      <c r="B263" s="53"/>
      <c r="C263" s="53"/>
      <c r="D263" s="53"/>
      <c r="E263" s="53"/>
      <c r="I263" s="234">
        <f>IF(($R$2-J262)&gt;1992,+I262-1," ")</f>
        <v>1996</v>
      </c>
      <c r="J263" s="235">
        <f>J262+1</f>
        <v>20</v>
      </c>
      <c r="K263" s="238">
        <f>IF(I263=" "," ",HLOOKUP(I263,$A$16:$AE$161,3+(I263-1992)*5))</f>
        <v>0</v>
      </c>
      <c r="L263" s="236">
        <v>4.1749999999999998</v>
      </c>
      <c r="M263" s="243">
        <f t="shared" si="24"/>
        <v>0</v>
      </c>
      <c r="N263" s="236">
        <v>0.49299999999999999</v>
      </c>
      <c r="O263" s="243">
        <f t="shared" si="25"/>
        <v>0</v>
      </c>
      <c r="P263" s="236">
        <v>8.6839999999999993</v>
      </c>
      <c r="Q263" s="243">
        <f t="shared" si="26"/>
        <v>0</v>
      </c>
      <c r="R263" s="236">
        <v>0.72499999999999998</v>
      </c>
      <c r="S263" s="243">
        <f t="shared" si="22"/>
        <v>0</v>
      </c>
      <c r="T263" s="237">
        <v>0.77</v>
      </c>
      <c r="U263" s="64"/>
    </row>
    <row r="264" spans="1:21" x14ac:dyDescent="0.2">
      <c r="A264" s="51"/>
      <c r="B264" s="53"/>
      <c r="C264" s="53"/>
      <c r="D264" s="53"/>
      <c r="E264" s="53"/>
      <c r="I264" s="234">
        <f t="shared" ref="I264:I268" si="27">IF(($R$2-J263)&gt;1992,+I263-1," ")</f>
        <v>1995</v>
      </c>
      <c r="J264" s="235">
        <f t="shared" ref="J264:J268" si="28">J263+1</f>
        <v>21</v>
      </c>
      <c r="K264" s="238">
        <f t="shared" ref="K264:K268" si="29">IF(I264=" "," ",HLOOKUP(I264,$A$16:$AE$161,3+(I264-1992)*5))</f>
        <v>0</v>
      </c>
      <c r="L264" s="236">
        <v>4.1749999999999998</v>
      </c>
      <c r="M264" s="243">
        <f t="shared" ref="M264:M268" si="30">IF(K264=" "," ",K264*L264)</f>
        <v>0</v>
      </c>
      <c r="N264" s="236">
        <v>0.49299999999999999</v>
      </c>
      <c r="O264" s="243">
        <f t="shared" ref="O264:O268" si="31">IF(M264=" "," ",M264*N264)</f>
        <v>0</v>
      </c>
      <c r="P264" s="236">
        <v>8.6839999999999993</v>
      </c>
      <c r="Q264" s="243">
        <f t="shared" ref="Q264:Q268" si="32">IF(O264=" "," ",K264*P264)</f>
        <v>0</v>
      </c>
      <c r="R264" s="236">
        <v>0.72499999999999998</v>
      </c>
      <c r="S264" s="243">
        <f t="shared" ref="S264:S268" si="33">IF(Q264=" "," ",Q264*R264)</f>
        <v>0</v>
      </c>
      <c r="T264" s="237">
        <v>0.77</v>
      </c>
      <c r="U264" s="64"/>
    </row>
    <row r="265" spans="1:21" x14ac:dyDescent="0.2">
      <c r="A265" s="51"/>
      <c r="B265" s="53"/>
      <c r="C265" s="53"/>
      <c r="D265" s="53"/>
      <c r="E265" s="53"/>
      <c r="I265" s="234">
        <f t="shared" si="27"/>
        <v>1994</v>
      </c>
      <c r="J265" s="235">
        <f t="shared" si="28"/>
        <v>22</v>
      </c>
      <c r="K265" s="238">
        <f t="shared" si="29"/>
        <v>0</v>
      </c>
      <c r="L265" s="236">
        <v>4.1749999999999998</v>
      </c>
      <c r="M265" s="243">
        <f t="shared" si="30"/>
        <v>0</v>
      </c>
      <c r="N265" s="236">
        <v>0.49299999999999999</v>
      </c>
      <c r="O265" s="243">
        <f t="shared" si="31"/>
        <v>0</v>
      </c>
      <c r="P265" s="236">
        <v>8.6839999999999993</v>
      </c>
      <c r="Q265" s="243">
        <f t="shared" si="32"/>
        <v>0</v>
      </c>
      <c r="R265" s="236">
        <v>0.72499999999999998</v>
      </c>
      <c r="S265" s="243">
        <f t="shared" si="33"/>
        <v>0</v>
      </c>
      <c r="T265" s="237">
        <v>0.77</v>
      </c>
      <c r="U265" s="64"/>
    </row>
    <row r="266" spans="1:21" x14ac:dyDescent="0.2">
      <c r="A266" s="51"/>
      <c r="B266" s="53"/>
      <c r="C266" s="53"/>
      <c r="D266" s="53"/>
      <c r="E266" s="53"/>
      <c r="I266" s="234">
        <f t="shared" si="27"/>
        <v>1993</v>
      </c>
      <c r="J266" s="235">
        <f t="shared" si="28"/>
        <v>23</v>
      </c>
      <c r="K266" s="238">
        <f t="shared" si="29"/>
        <v>0</v>
      </c>
      <c r="L266" s="236">
        <v>4.1749999999999998</v>
      </c>
      <c r="M266" s="243">
        <f t="shared" si="30"/>
        <v>0</v>
      </c>
      <c r="N266" s="236">
        <v>0.49299999999999999</v>
      </c>
      <c r="O266" s="243">
        <f t="shared" si="31"/>
        <v>0</v>
      </c>
      <c r="P266" s="236">
        <v>8.6839999999999993</v>
      </c>
      <c r="Q266" s="243">
        <f t="shared" si="32"/>
        <v>0</v>
      </c>
      <c r="R266" s="236">
        <v>0.72499999999999998</v>
      </c>
      <c r="S266" s="243">
        <f t="shared" si="33"/>
        <v>0</v>
      </c>
      <c r="T266" s="237">
        <v>0.77</v>
      </c>
      <c r="U266" s="64"/>
    </row>
    <row r="267" spans="1:21" x14ac:dyDescent="0.2">
      <c r="A267" s="51"/>
      <c r="B267" s="53"/>
      <c r="C267" s="53"/>
      <c r="D267" s="53"/>
      <c r="E267" s="53"/>
      <c r="I267" s="234">
        <f t="shared" si="27"/>
        <v>1992</v>
      </c>
      <c r="J267" s="235">
        <f t="shared" si="28"/>
        <v>24</v>
      </c>
      <c r="K267" s="238">
        <f t="shared" si="29"/>
        <v>0</v>
      </c>
      <c r="L267" s="236">
        <v>4.1749999999999998</v>
      </c>
      <c r="M267" s="243">
        <f t="shared" si="30"/>
        <v>0</v>
      </c>
      <c r="N267" s="236">
        <v>0.49299999999999999</v>
      </c>
      <c r="O267" s="243">
        <f t="shared" si="31"/>
        <v>0</v>
      </c>
      <c r="P267" s="236">
        <v>8.6839999999999993</v>
      </c>
      <c r="Q267" s="243">
        <f t="shared" si="32"/>
        <v>0</v>
      </c>
      <c r="R267" s="236">
        <v>0.72499999999999998</v>
      </c>
      <c r="S267" s="243">
        <f t="shared" si="33"/>
        <v>0</v>
      </c>
      <c r="T267" s="237">
        <v>0.77</v>
      </c>
      <c r="U267" s="64"/>
    </row>
    <row r="268" spans="1:21" hidden="1" x14ac:dyDescent="0.2">
      <c r="A268" s="51"/>
      <c r="B268" s="53"/>
      <c r="C268" s="53"/>
      <c r="D268" s="53"/>
      <c r="E268" s="53"/>
      <c r="I268" s="234" t="str">
        <f t="shared" si="27"/>
        <v xml:space="preserve"> </v>
      </c>
      <c r="J268" s="235">
        <f t="shared" si="28"/>
        <v>25</v>
      </c>
      <c r="K268" s="238" t="str">
        <f t="shared" si="29"/>
        <v xml:space="preserve"> </v>
      </c>
      <c r="L268" s="236">
        <v>4.1749999999999998</v>
      </c>
      <c r="M268" s="243" t="str">
        <f t="shared" si="30"/>
        <v xml:space="preserve"> </v>
      </c>
      <c r="N268" s="236">
        <v>0.49299999999999999</v>
      </c>
      <c r="O268" s="243" t="str">
        <f t="shared" si="31"/>
        <v xml:space="preserve"> </v>
      </c>
      <c r="P268" s="236">
        <v>8.6839999999999993</v>
      </c>
      <c r="Q268" s="243" t="str">
        <f t="shared" si="32"/>
        <v xml:space="preserve"> </v>
      </c>
      <c r="R268" s="236">
        <v>0.72499999999999998</v>
      </c>
      <c r="S268" s="243" t="str">
        <f t="shared" si="33"/>
        <v xml:space="preserve"> </v>
      </c>
      <c r="T268" s="237">
        <v>0.77</v>
      </c>
      <c r="U268" s="64"/>
    </row>
    <row r="269" spans="1:21" hidden="1" x14ac:dyDescent="0.2">
      <c r="A269" s="51"/>
      <c r="B269" s="53"/>
      <c r="C269" s="53"/>
      <c r="D269" s="53"/>
      <c r="E269" s="53"/>
      <c r="I269" s="234" t="str">
        <f>IF(($R$2-J268)&gt;1992,+I268-1," ")</f>
        <v xml:space="preserve"> </v>
      </c>
      <c r="J269" s="235">
        <f t="shared" si="23"/>
        <v>26</v>
      </c>
      <c r="K269" s="238" t="str">
        <f>IF(I269=" "," ",HLOOKUP(I269,$A$16:$AE$161,3+(I269-1992)*5))</f>
        <v xml:space="preserve"> </v>
      </c>
      <c r="L269" s="236">
        <v>4.1749999999999998</v>
      </c>
      <c r="M269" s="243" t="str">
        <f t="shared" si="24"/>
        <v xml:space="preserve"> </v>
      </c>
      <c r="N269" s="236">
        <v>0.49299999999999999</v>
      </c>
      <c r="O269" s="243" t="str">
        <f t="shared" si="25"/>
        <v xml:space="preserve"> </v>
      </c>
      <c r="P269" s="236">
        <v>8.6839999999999993</v>
      </c>
      <c r="Q269" s="243" t="str">
        <f t="shared" si="26"/>
        <v xml:space="preserve"> </v>
      </c>
      <c r="R269" s="236">
        <v>0.72499999999999998</v>
      </c>
      <c r="S269" s="243" t="str">
        <f t="shared" si="22"/>
        <v xml:space="preserve"> </v>
      </c>
      <c r="T269" s="237">
        <v>0.77</v>
      </c>
      <c r="U269" s="64"/>
    </row>
    <row r="270" spans="1:21" hidden="1" x14ac:dyDescent="0.2">
      <c r="A270" s="51"/>
      <c r="B270" s="53"/>
      <c r="C270" s="53"/>
      <c r="D270" s="53"/>
      <c r="E270" s="53"/>
      <c r="I270" s="234" t="str">
        <f>IF(($R$2-J269)&gt;1992,+I269-1," ")</f>
        <v xml:space="preserve"> </v>
      </c>
      <c r="J270" s="235">
        <f t="shared" si="23"/>
        <v>27</v>
      </c>
      <c r="K270" s="238" t="str">
        <f>IF(I270=" "," ",HLOOKUP(I270,$A$16:$AE$161,3+(I270-1992)*5))</f>
        <v xml:space="preserve"> </v>
      </c>
      <c r="L270" s="236">
        <v>4.1749999999999998</v>
      </c>
      <c r="M270" s="243" t="str">
        <f t="shared" si="24"/>
        <v xml:space="preserve"> </v>
      </c>
      <c r="N270" s="236">
        <v>0.49299999999999999</v>
      </c>
      <c r="O270" s="243" t="str">
        <f t="shared" si="25"/>
        <v xml:space="preserve"> </v>
      </c>
      <c r="P270" s="236">
        <v>8.6839999999999993</v>
      </c>
      <c r="Q270" s="243" t="str">
        <f t="shared" si="26"/>
        <v xml:space="preserve"> </v>
      </c>
      <c r="R270" s="236">
        <v>0.72499999999999998</v>
      </c>
      <c r="S270" s="243" t="str">
        <f t="shared" si="22"/>
        <v xml:space="preserve"> </v>
      </c>
      <c r="T270" s="237">
        <v>0.77</v>
      </c>
      <c r="U270" s="64"/>
    </row>
    <row r="271" spans="1:21" hidden="1" x14ac:dyDescent="0.2">
      <c r="A271" s="51"/>
      <c r="B271" s="53"/>
      <c r="C271" s="53"/>
      <c r="D271" s="53"/>
      <c r="E271" s="53"/>
      <c r="I271" s="234" t="str">
        <f>IF(($R$2-J270)&gt;1992,+I270-1," ")</f>
        <v xml:space="preserve"> </v>
      </c>
      <c r="J271" s="235">
        <f t="shared" si="23"/>
        <v>28</v>
      </c>
      <c r="K271" s="238" t="str">
        <f>IF(I271=" "," ",HLOOKUP(I271,$A$16:$AE$161,3+(I271-1992)*5))</f>
        <v xml:space="preserve"> </v>
      </c>
      <c r="L271" s="236">
        <v>4.1749999999999998</v>
      </c>
      <c r="M271" s="243" t="str">
        <f t="shared" si="24"/>
        <v xml:space="preserve"> </v>
      </c>
      <c r="N271" s="236">
        <v>0.49299999999999999</v>
      </c>
      <c r="O271" s="243" t="str">
        <f t="shared" si="25"/>
        <v xml:space="preserve"> </v>
      </c>
      <c r="P271" s="236">
        <v>8.6839999999999993</v>
      </c>
      <c r="Q271" s="243" t="str">
        <f t="shared" si="26"/>
        <v xml:space="preserve"> </v>
      </c>
      <c r="R271" s="236">
        <v>0.72499999999999998</v>
      </c>
      <c r="S271" s="243" t="str">
        <f t="shared" si="22"/>
        <v xml:space="preserve"> </v>
      </c>
      <c r="T271" s="237">
        <v>0.77</v>
      </c>
      <c r="U271" s="53"/>
    </row>
    <row r="272" spans="1:21" hidden="1" x14ac:dyDescent="0.2">
      <c r="A272" s="51"/>
      <c r="B272" s="53"/>
      <c r="C272" s="53"/>
      <c r="D272" s="53"/>
      <c r="E272" s="53"/>
      <c r="I272" s="234" t="str">
        <f>IF(($R$2-J271)&gt;1992,+I271-1," ")</f>
        <v xml:space="preserve"> </v>
      </c>
      <c r="J272" s="235">
        <f t="shared" si="23"/>
        <v>29</v>
      </c>
      <c r="K272" s="239" t="str">
        <f>IF(I272=" "," ",HLOOKUP(I272,$A$16:$AE$161,3+(I272-1992)*5))</f>
        <v xml:space="preserve"> </v>
      </c>
      <c r="L272" s="236">
        <v>4.1749999999999998</v>
      </c>
      <c r="M272" s="244" t="str">
        <f t="shared" si="24"/>
        <v xml:space="preserve"> </v>
      </c>
      <c r="N272" s="236">
        <v>0.49299999999999999</v>
      </c>
      <c r="O272" s="244" t="str">
        <f t="shared" si="25"/>
        <v xml:space="preserve"> </v>
      </c>
      <c r="P272" s="236">
        <v>8.6839999999999993</v>
      </c>
      <c r="Q272" s="244" t="str">
        <f t="shared" si="26"/>
        <v xml:space="preserve"> </v>
      </c>
      <c r="R272" s="236">
        <v>0.72499999999999998</v>
      </c>
      <c r="S272" s="244" t="str">
        <f t="shared" si="22"/>
        <v xml:space="preserve"> </v>
      </c>
      <c r="T272" s="237">
        <v>0.77</v>
      </c>
      <c r="U272" s="53"/>
    </row>
    <row r="273" spans="1:21" x14ac:dyDescent="0.2">
      <c r="A273" s="51"/>
      <c r="B273" s="53"/>
      <c r="C273" s="53"/>
      <c r="D273" s="53"/>
      <c r="E273" s="53"/>
      <c r="F273" s="232"/>
      <c r="G273" s="232"/>
      <c r="H273" s="232"/>
      <c r="I273" s="209"/>
      <c r="J273" s="210"/>
      <c r="K273" s="240"/>
      <c r="L273" s="211"/>
      <c r="M273" s="240"/>
      <c r="N273" s="211"/>
      <c r="O273" s="240"/>
      <c r="P273" s="211"/>
      <c r="Q273" s="240"/>
      <c r="R273" s="211"/>
      <c r="S273" s="240"/>
      <c r="T273" s="212"/>
      <c r="U273" s="53"/>
    </row>
    <row r="274" spans="1:21" x14ac:dyDescent="0.2">
      <c r="A274" s="51"/>
      <c r="B274" s="53"/>
      <c r="C274" s="53"/>
      <c r="D274" s="53"/>
      <c r="E274" s="53"/>
      <c r="F274" s="53"/>
      <c r="G274" s="53"/>
      <c r="H274" s="53"/>
      <c r="I274" s="76"/>
      <c r="J274" s="213" t="s">
        <v>99</v>
      </c>
      <c r="K274" s="241"/>
      <c r="L274" s="214"/>
      <c r="M274" s="241">
        <f>SUM(M244:M258)</f>
        <v>0</v>
      </c>
      <c r="N274" s="214"/>
      <c r="O274" s="241">
        <f>SUM(O244:O258)</f>
        <v>0</v>
      </c>
      <c r="P274" s="214"/>
      <c r="Q274" s="241">
        <f>SUM(Q244:Q258)</f>
        <v>0</v>
      </c>
      <c r="R274" s="214"/>
      <c r="S274" s="241">
        <f>SUM(S244:S258)</f>
        <v>0</v>
      </c>
      <c r="T274" s="215"/>
      <c r="U274" s="53"/>
    </row>
    <row r="275" spans="1:21" x14ac:dyDescent="0.2">
      <c r="A275" s="51"/>
      <c r="B275" s="53"/>
      <c r="C275" s="53"/>
      <c r="D275" s="53"/>
      <c r="E275" s="53"/>
      <c r="F275" s="53"/>
      <c r="G275" s="53"/>
      <c r="H275" s="53"/>
      <c r="I275" s="186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1"/>
      <c r="U275" s="53"/>
    </row>
    <row r="276" spans="1:21" ht="13.5" thickBot="1" x14ac:dyDescent="0.25">
      <c r="A276" s="51"/>
      <c r="B276" s="53"/>
      <c r="C276" s="53"/>
      <c r="D276" s="53"/>
      <c r="E276" s="53"/>
      <c r="F276" s="53"/>
      <c r="G276" s="53"/>
      <c r="H276" s="53"/>
      <c r="I276" s="195"/>
      <c r="J276" s="159"/>
      <c r="K276" s="159"/>
      <c r="L276" s="159" t="s">
        <v>100</v>
      </c>
      <c r="M276" s="159"/>
      <c r="N276" s="159"/>
      <c r="O276" s="216"/>
      <c r="P276" s="159"/>
      <c r="Q276" s="197">
        <f>IF(M274&gt;0,(O274+S274)/(M274+Q274),0)</f>
        <v>0</v>
      </c>
      <c r="R276" s="159"/>
      <c r="S276" s="159"/>
      <c r="T276" s="63"/>
      <c r="U276" s="53"/>
    </row>
    <row r="277" spans="1:21" x14ac:dyDescent="0.2">
      <c r="I277" s="232"/>
      <c r="J277" s="232"/>
      <c r="K277" s="232"/>
      <c r="L277" s="232"/>
      <c r="M277" s="232"/>
      <c r="N277" s="232"/>
      <c r="O277" s="232"/>
      <c r="P277" s="232"/>
      <c r="Q277" s="232"/>
    </row>
    <row r="278" spans="1:21" x14ac:dyDescent="0.2">
      <c r="I278" s="53"/>
      <c r="J278" s="53"/>
      <c r="K278" s="53"/>
      <c r="L278" s="53"/>
      <c r="M278" s="53"/>
      <c r="N278" s="53"/>
      <c r="O278" s="53"/>
      <c r="P278" s="53"/>
      <c r="Q278" s="53"/>
    </row>
    <row r="279" spans="1:21" x14ac:dyDescent="0.2">
      <c r="I279" s="53"/>
      <c r="J279" s="53"/>
      <c r="K279" s="53"/>
      <c r="L279" s="53"/>
      <c r="M279" s="53"/>
      <c r="N279" s="53"/>
      <c r="O279" s="53"/>
      <c r="P279" s="53"/>
      <c r="Q279" s="53"/>
    </row>
    <row r="280" spans="1:21" x14ac:dyDescent="0.2">
      <c r="I280" s="53"/>
      <c r="J280" s="53"/>
      <c r="K280" s="53"/>
      <c r="L280" s="53"/>
      <c r="M280" s="53"/>
      <c r="N280" s="53"/>
      <c r="O280" s="53"/>
      <c r="P280" s="53"/>
      <c r="Q280" s="53"/>
    </row>
  </sheetData>
  <mergeCells count="2">
    <mergeCell ref="A1:AF1"/>
    <mergeCell ref="A175:AF175"/>
  </mergeCells>
  <phoneticPr fontId="13" type="noConversion"/>
  <printOptions horizontalCentered="1"/>
  <pageMargins left="0.25" right="0.25" top="0.25" bottom="0.25" header="0.5" footer="0.5"/>
  <pageSetup scale="31" fitToHeight="0" orientation="portrait" r:id="rId1"/>
  <headerFooter alignWithMargins="0"/>
  <rowBreaks count="1" manualBreakCount="1">
    <brk id="171" max="31" man="1"/>
  </rowBreaks>
  <colBreaks count="2" manualBreakCount="2">
    <brk id="23" max="275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6"/>
  <sheetViews>
    <sheetView view="pageBreakPreview" topLeftCell="A128" zoomScale="55" zoomScaleNormal="60" zoomScaleSheetLayoutView="55" workbookViewId="0">
      <selection activeCell="AH175" sqref="AH175"/>
    </sheetView>
  </sheetViews>
  <sheetFormatPr defaultRowHeight="12.75" x14ac:dyDescent="0.2"/>
  <cols>
    <col min="1" max="1" width="11.5703125" style="12" bestFit="1" customWidth="1"/>
    <col min="2" max="2" width="20.7109375" customWidth="1"/>
    <col min="3" max="22" width="11.85546875" customWidth="1"/>
    <col min="23" max="23" width="11.85546875" style="5" customWidth="1"/>
    <col min="24" max="27" width="11.85546875" customWidth="1"/>
    <col min="28" max="31" width="11.85546875" hidden="1" customWidth="1"/>
    <col min="32" max="63" width="11.85546875" customWidth="1"/>
  </cols>
  <sheetData>
    <row r="1" spans="1:32" ht="25.5" customHeight="1" x14ac:dyDescent="0.4">
      <c r="A1" s="246" t="s">
        <v>106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2" ht="26.25" x14ac:dyDescent="0.4">
      <c r="A2" s="13"/>
      <c r="B2" s="6"/>
      <c r="C2" s="6"/>
      <c r="D2" s="6"/>
      <c r="E2" s="6"/>
      <c r="G2" s="18"/>
      <c r="K2" s="18"/>
      <c r="L2" s="19"/>
      <c r="M2" s="19"/>
      <c r="N2" s="19"/>
      <c r="O2" s="19"/>
      <c r="P2" s="18"/>
      <c r="Q2" s="16" t="s">
        <v>105</v>
      </c>
      <c r="R2" s="17">
        <v>2016</v>
      </c>
    </row>
    <row r="3" spans="1:32" s="25" customFormat="1" x14ac:dyDescent="0.2">
      <c r="A3" s="23"/>
      <c r="B3" s="24"/>
      <c r="C3" s="24"/>
      <c r="D3" s="24"/>
      <c r="E3" s="24"/>
      <c r="F3" s="24"/>
      <c r="L3" s="26"/>
      <c r="M3" s="26"/>
      <c r="N3" s="26"/>
      <c r="O3" s="26"/>
      <c r="Q3" s="27"/>
      <c r="R3" s="28"/>
      <c r="W3" s="29"/>
    </row>
    <row r="4" spans="1:32" ht="13.5" thickBot="1" x14ac:dyDescent="0.25"/>
    <row r="5" spans="1:32" x14ac:dyDescent="0.2">
      <c r="K5" s="36" t="s">
        <v>0</v>
      </c>
      <c r="L5" s="37"/>
      <c r="M5" s="47" t="s">
        <v>101</v>
      </c>
      <c r="N5" s="38"/>
      <c r="O5" s="38"/>
      <c r="P5" s="39" t="s">
        <v>2</v>
      </c>
      <c r="Q5" s="40"/>
      <c r="R5" s="32"/>
    </row>
    <row r="6" spans="1:32" x14ac:dyDescent="0.2">
      <c r="K6" s="41" t="s">
        <v>3</v>
      </c>
      <c r="L6" s="7"/>
      <c r="M6" s="14"/>
      <c r="N6" s="8"/>
      <c r="O6" s="8"/>
      <c r="P6" s="10"/>
      <c r="Q6" s="8"/>
      <c r="R6" s="33"/>
    </row>
    <row r="7" spans="1:32" x14ac:dyDescent="0.2">
      <c r="K7" s="41" t="s">
        <v>4</v>
      </c>
      <c r="L7" s="7"/>
      <c r="M7" s="14"/>
      <c r="N7" s="8"/>
      <c r="O7" s="8"/>
      <c r="P7" s="10"/>
      <c r="Q7" s="8"/>
      <c r="R7" s="33"/>
    </row>
    <row r="8" spans="1:32" x14ac:dyDescent="0.2">
      <c r="K8" s="41" t="s">
        <v>5</v>
      </c>
      <c r="L8" s="7"/>
      <c r="M8" s="15"/>
      <c r="N8" s="8"/>
      <c r="O8" s="8"/>
      <c r="P8" s="10" t="s">
        <v>6</v>
      </c>
      <c r="Q8" s="15"/>
      <c r="R8" s="33"/>
    </row>
    <row r="9" spans="1:32" x14ac:dyDescent="0.2">
      <c r="K9" s="41" t="s">
        <v>7</v>
      </c>
      <c r="L9" s="8"/>
      <c r="M9" s="14"/>
      <c r="N9" s="8"/>
      <c r="O9" s="8"/>
      <c r="P9" s="8"/>
      <c r="Q9" s="8"/>
      <c r="R9" s="33"/>
    </row>
    <row r="10" spans="1:32" x14ac:dyDescent="0.2">
      <c r="K10" s="42" t="s">
        <v>8</v>
      </c>
      <c r="L10" s="7"/>
      <c r="M10" s="7"/>
      <c r="N10" s="8"/>
      <c r="O10" s="14"/>
      <c r="P10" s="8"/>
      <c r="Q10" s="8"/>
      <c r="R10" s="33"/>
    </row>
    <row r="11" spans="1:32" ht="13.5" thickBot="1" x14ac:dyDescent="0.25">
      <c r="K11" s="43" t="s">
        <v>9</v>
      </c>
      <c r="L11" s="44"/>
      <c r="M11" s="45"/>
      <c r="N11" s="44"/>
      <c r="O11" s="44"/>
      <c r="P11" s="35" t="s">
        <v>10</v>
      </c>
      <c r="Q11" s="46"/>
      <c r="R11" s="34"/>
    </row>
    <row r="12" spans="1:32" x14ac:dyDescent="0.2">
      <c r="J12" s="10"/>
      <c r="K12" s="8"/>
      <c r="L12" s="8"/>
      <c r="M12" s="8"/>
      <c r="N12" s="8"/>
      <c r="O12" s="10"/>
      <c r="P12" s="10"/>
      <c r="Q12" s="22"/>
      <c r="R12" s="9"/>
    </row>
    <row r="13" spans="1:32" ht="13.5" thickBot="1" x14ac:dyDescent="0.25"/>
    <row r="14" spans="1:32" x14ac:dyDescent="0.2">
      <c r="A14" s="65" t="s">
        <v>11</v>
      </c>
      <c r="B14" s="66"/>
      <c r="C14" s="66"/>
      <c r="D14" s="66"/>
      <c r="E14" s="66"/>
      <c r="F14" s="66"/>
      <c r="G14" s="66"/>
      <c r="H14" s="67"/>
      <c r="I14" s="68"/>
      <c r="J14" s="68"/>
      <c r="K14" s="68"/>
      <c r="L14" s="68"/>
      <c r="M14" s="68"/>
      <c r="N14" s="69" t="s">
        <v>12</v>
      </c>
      <c r="O14" s="68"/>
      <c r="P14" s="68"/>
      <c r="Q14" s="68"/>
      <c r="R14" s="68"/>
      <c r="S14" s="70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217"/>
      <c r="AF14" s="71"/>
    </row>
    <row r="15" spans="1:32" x14ac:dyDescent="0.2">
      <c r="A15" s="72" t="s">
        <v>13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218"/>
      <c r="AF15" s="74"/>
    </row>
    <row r="16" spans="1:32" x14ac:dyDescent="0.2">
      <c r="A16" s="72" t="s">
        <v>14</v>
      </c>
      <c r="B16" s="75" t="s">
        <v>15</v>
      </c>
      <c r="C16" s="75">
        <v>1992</v>
      </c>
      <c r="D16" s="75">
        <f>+C16+1</f>
        <v>1993</v>
      </c>
      <c r="E16" s="75">
        <f>+D16+1</f>
        <v>1994</v>
      </c>
      <c r="F16" s="75">
        <f>+E16+1</f>
        <v>1995</v>
      </c>
      <c r="G16" s="75">
        <f>+F16+1</f>
        <v>1996</v>
      </c>
      <c r="H16" s="75">
        <f>+G16+1</f>
        <v>1997</v>
      </c>
      <c r="I16" s="75">
        <f t="shared" ref="I16:AE16" si="0">+H16+1</f>
        <v>1998</v>
      </c>
      <c r="J16" s="75">
        <f t="shared" si="0"/>
        <v>1999</v>
      </c>
      <c r="K16" s="75">
        <f t="shared" si="0"/>
        <v>2000</v>
      </c>
      <c r="L16" s="75">
        <f t="shared" si="0"/>
        <v>2001</v>
      </c>
      <c r="M16" s="75">
        <f t="shared" si="0"/>
        <v>2002</v>
      </c>
      <c r="N16" s="75">
        <f t="shared" si="0"/>
        <v>2003</v>
      </c>
      <c r="O16" s="75">
        <f t="shared" si="0"/>
        <v>2004</v>
      </c>
      <c r="P16" s="75">
        <f t="shared" si="0"/>
        <v>2005</v>
      </c>
      <c r="Q16" s="75">
        <f t="shared" si="0"/>
        <v>2006</v>
      </c>
      <c r="R16" s="75">
        <f t="shared" si="0"/>
        <v>2007</v>
      </c>
      <c r="S16" s="75">
        <f t="shared" si="0"/>
        <v>2008</v>
      </c>
      <c r="T16" s="75">
        <f t="shared" si="0"/>
        <v>2009</v>
      </c>
      <c r="U16" s="75">
        <f t="shared" si="0"/>
        <v>2010</v>
      </c>
      <c r="V16" s="75">
        <f t="shared" si="0"/>
        <v>2011</v>
      </c>
      <c r="W16" s="75">
        <f t="shared" si="0"/>
        <v>2012</v>
      </c>
      <c r="X16" s="75">
        <f t="shared" si="0"/>
        <v>2013</v>
      </c>
      <c r="Y16" s="75">
        <f t="shared" si="0"/>
        <v>2014</v>
      </c>
      <c r="Z16" s="75">
        <f t="shared" si="0"/>
        <v>2015</v>
      </c>
      <c r="AA16" s="75">
        <f t="shared" si="0"/>
        <v>2016</v>
      </c>
      <c r="AB16" s="75">
        <f t="shared" si="0"/>
        <v>2017</v>
      </c>
      <c r="AC16" s="75">
        <f t="shared" si="0"/>
        <v>2018</v>
      </c>
      <c r="AD16" s="75">
        <f t="shared" si="0"/>
        <v>2019</v>
      </c>
      <c r="AE16" s="75">
        <f t="shared" si="0"/>
        <v>2020</v>
      </c>
      <c r="AF16" s="230" t="s">
        <v>16</v>
      </c>
    </row>
    <row r="17" spans="1:32" x14ac:dyDescent="0.2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219"/>
      <c r="X17" s="77"/>
      <c r="Y17" s="77"/>
      <c r="Z17" s="77"/>
      <c r="AA17" s="77"/>
      <c r="AB17" s="77"/>
      <c r="AC17" s="77"/>
      <c r="AD17" s="77"/>
      <c r="AE17" s="77"/>
      <c r="AF17" s="78"/>
    </row>
    <row r="18" spans="1:32" x14ac:dyDescent="0.2">
      <c r="A18" s="79">
        <v>1992</v>
      </c>
      <c r="B18" s="80" t="s">
        <v>17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20"/>
      <c r="X18" s="20"/>
      <c r="Y18" s="20"/>
      <c r="Z18" s="20"/>
      <c r="AA18" s="20"/>
      <c r="AB18" s="20"/>
      <c r="AC18" s="20"/>
      <c r="AD18" s="20"/>
      <c r="AE18" s="20"/>
      <c r="AF18" s="81">
        <f>SUM(C18:AE18)</f>
        <v>0</v>
      </c>
    </row>
    <row r="19" spans="1:32" x14ac:dyDescent="0.2">
      <c r="A19" s="50">
        <f>+A18+0.1</f>
        <v>1992.1</v>
      </c>
      <c r="B19" s="80" t="s">
        <v>18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0"/>
      <c r="R19" s="20"/>
      <c r="S19" s="20"/>
      <c r="T19" s="20"/>
      <c r="U19" s="20"/>
      <c r="V19" s="20"/>
      <c r="W19" s="220"/>
      <c r="X19" s="20"/>
      <c r="Y19" s="20"/>
      <c r="Z19" s="20"/>
      <c r="AA19" s="20"/>
      <c r="AB19" s="20"/>
      <c r="AC19" s="20"/>
      <c r="AD19" s="20"/>
      <c r="AE19" s="20"/>
      <c r="AF19" s="81">
        <f>SUM(C19:AE19)</f>
        <v>0</v>
      </c>
    </row>
    <row r="20" spans="1:32" x14ac:dyDescent="0.2">
      <c r="A20" s="50">
        <f>+A19+0.1</f>
        <v>1992.1999999999998</v>
      </c>
      <c r="B20" s="80" t="s">
        <v>19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20"/>
      <c r="R20" s="20"/>
      <c r="S20" s="20"/>
      <c r="T20" s="20"/>
      <c r="U20" s="20"/>
      <c r="V20" s="20"/>
      <c r="W20" s="220"/>
      <c r="X20" s="20"/>
      <c r="Y20" s="20"/>
      <c r="Z20" s="20"/>
      <c r="AA20" s="20"/>
      <c r="AB20" s="20"/>
      <c r="AC20" s="20"/>
      <c r="AD20" s="20"/>
      <c r="AE20" s="20"/>
      <c r="AF20" s="81">
        <f>SUM(C20:AE20)</f>
        <v>0</v>
      </c>
    </row>
    <row r="21" spans="1:32" x14ac:dyDescent="0.2">
      <c r="A21" s="50">
        <f>+A20+0.1</f>
        <v>1992.2999999999997</v>
      </c>
      <c r="B21" s="80" t="s">
        <v>20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20"/>
      <c r="R21" s="20"/>
      <c r="S21" s="20"/>
      <c r="T21" s="20"/>
      <c r="U21" s="20"/>
      <c r="V21" s="20"/>
      <c r="W21" s="220"/>
      <c r="X21" s="20"/>
      <c r="Y21" s="20"/>
      <c r="Z21" s="20"/>
      <c r="AA21" s="20"/>
      <c r="AB21" s="20"/>
      <c r="AC21" s="20"/>
      <c r="AD21" s="20"/>
      <c r="AE21" s="20"/>
      <c r="AF21" s="81">
        <f>SUM(C21:AE21)</f>
        <v>0</v>
      </c>
    </row>
    <row r="22" spans="1:32" x14ac:dyDescent="0.2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221"/>
      <c r="R22" s="83"/>
      <c r="S22" s="83"/>
      <c r="T22" s="83"/>
      <c r="U22" s="83"/>
      <c r="V22" s="83"/>
      <c r="W22" s="221"/>
      <c r="X22" s="83"/>
      <c r="Y22" s="83"/>
      <c r="Z22" s="83"/>
      <c r="AA22" s="83"/>
      <c r="AB22" s="83"/>
      <c r="AC22" s="83"/>
      <c r="AD22" s="83"/>
      <c r="AE22" s="83"/>
      <c r="AF22" s="84">
        <f>SUM(C22:AE22)</f>
        <v>0</v>
      </c>
    </row>
    <row r="23" spans="1:32" x14ac:dyDescent="0.2">
      <c r="A23" s="79">
        <f>+A18+1</f>
        <v>1993</v>
      </c>
      <c r="B23" s="80" t="s">
        <v>17</v>
      </c>
      <c r="C23" s="2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20"/>
      <c r="X23" s="20"/>
      <c r="Y23" s="20"/>
      <c r="Z23" s="20"/>
      <c r="AA23" s="20"/>
      <c r="AB23" s="20"/>
      <c r="AC23" s="20"/>
      <c r="AD23" s="20"/>
      <c r="AE23" s="20"/>
      <c r="AF23" s="81">
        <f>SUM(C23:AE23)</f>
        <v>0</v>
      </c>
    </row>
    <row r="24" spans="1:32" x14ac:dyDescent="0.2">
      <c r="A24" s="50">
        <f>+A23+0.1</f>
        <v>1993.1</v>
      </c>
      <c r="B24" s="80" t="s">
        <v>18</v>
      </c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20"/>
      <c r="R24" s="20"/>
      <c r="S24" s="20"/>
      <c r="T24" s="20"/>
      <c r="U24" s="20"/>
      <c r="V24" s="20"/>
      <c r="W24" s="220"/>
      <c r="X24" s="20"/>
      <c r="Y24" s="20"/>
      <c r="Z24" s="20"/>
      <c r="AA24" s="20"/>
      <c r="AB24" s="20"/>
      <c r="AC24" s="20"/>
      <c r="AD24" s="20"/>
      <c r="AE24" s="20"/>
      <c r="AF24" s="81">
        <f>SUM(C24:AE24)</f>
        <v>0</v>
      </c>
    </row>
    <row r="25" spans="1:32" x14ac:dyDescent="0.2">
      <c r="A25" s="50">
        <f>+A24+0.1</f>
        <v>1993.1999999999998</v>
      </c>
      <c r="B25" s="80" t="s">
        <v>19</v>
      </c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20"/>
      <c r="R25" s="20"/>
      <c r="S25" s="20"/>
      <c r="T25" s="20"/>
      <c r="U25" s="20"/>
      <c r="V25" s="20"/>
      <c r="W25" s="220"/>
      <c r="X25" s="20"/>
      <c r="Y25" s="20"/>
      <c r="Z25" s="20"/>
      <c r="AA25" s="20"/>
      <c r="AB25" s="20"/>
      <c r="AC25" s="20"/>
      <c r="AD25" s="20"/>
      <c r="AE25" s="20"/>
      <c r="AF25" s="81">
        <f>SUM(C25:AE25)</f>
        <v>0</v>
      </c>
    </row>
    <row r="26" spans="1:32" x14ac:dyDescent="0.2">
      <c r="A26" s="50">
        <f>+A25+0.1</f>
        <v>1993.2999999999997</v>
      </c>
      <c r="B26" s="80" t="s">
        <v>20</v>
      </c>
      <c r="C26" s="2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20"/>
      <c r="R26" s="20"/>
      <c r="S26" s="20"/>
      <c r="T26" s="20"/>
      <c r="U26" s="20"/>
      <c r="V26" s="20"/>
      <c r="W26" s="220"/>
      <c r="X26" s="20"/>
      <c r="Y26" s="20"/>
      <c r="Z26" s="20"/>
      <c r="AA26" s="20"/>
      <c r="AB26" s="20"/>
      <c r="AC26" s="20"/>
      <c r="AD26" s="20"/>
      <c r="AE26" s="20"/>
      <c r="AF26" s="81">
        <f>SUM(C26:AE26)</f>
        <v>0</v>
      </c>
    </row>
    <row r="27" spans="1:32" x14ac:dyDescent="0.2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221"/>
      <c r="R27" s="83"/>
      <c r="S27" s="83"/>
      <c r="T27" s="83"/>
      <c r="U27" s="83"/>
      <c r="V27" s="83"/>
      <c r="W27" s="221"/>
      <c r="X27" s="83"/>
      <c r="Y27" s="83"/>
      <c r="Z27" s="83"/>
      <c r="AA27" s="83"/>
      <c r="AB27" s="83"/>
      <c r="AC27" s="83"/>
      <c r="AD27" s="83"/>
      <c r="AE27" s="83"/>
      <c r="AF27" s="84"/>
    </row>
    <row r="28" spans="1:32" x14ac:dyDescent="0.2">
      <c r="A28" s="79">
        <f>+A23+1</f>
        <v>1994</v>
      </c>
      <c r="B28" s="80" t="s">
        <v>17</v>
      </c>
      <c r="C28" s="21"/>
      <c r="D28" s="2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20"/>
      <c r="X28" s="20"/>
      <c r="Y28" s="20"/>
      <c r="Z28" s="20"/>
      <c r="AA28" s="20"/>
      <c r="AB28" s="20"/>
      <c r="AC28" s="20"/>
      <c r="AD28" s="20"/>
      <c r="AE28" s="20"/>
      <c r="AF28" s="81">
        <f>SUM(C28:AE28)</f>
        <v>0</v>
      </c>
    </row>
    <row r="29" spans="1:32" x14ac:dyDescent="0.2">
      <c r="A29" s="50">
        <f>+A28+0.1</f>
        <v>1994.1</v>
      </c>
      <c r="B29" s="80" t="s">
        <v>18</v>
      </c>
      <c r="C29" s="21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20"/>
      <c r="R29" s="20"/>
      <c r="S29" s="20"/>
      <c r="T29" s="20"/>
      <c r="U29" s="20"/>
      <c r="V29" s="20"/>
      <c r="W29" s="220"/>
      <c r="X29" s="20"/>
      <c r="Y29" s="20"/>
      <c r="Z29" s="20"/>
      <c r="AA29" s="20"/>
      <c r="AB29" s="20"/>
      <c r="AC29" s="20"/>
      <c r="AD29" s="20"/>
      <c r="AE29" s="20"/>
      <c r="AF29" s="81">
        <f>SUM(C29:AE29)</f>
        <v>0</v>
      </c>
    </row>
    <row r="30" spans="1:32" x14ac:dyDescent="0.2">
      <c r="A30" s="50">
        <f>+A29+0.1</f>
        <v>1994.1999999999998</v>
      </c>
      <c r="B30" s="80" t="s">
        <v>19</v>
      </c>
      <c r="C30" s="21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20"/>
      <c r="R30" s="20"/>
      <c r="S30" s="20"/>
      <c r="T30" s="20"/>
      <c r="U30" s="20"/>
      <c r="V30" s="20"/>
      <c r="W30" s="220"/>
      <c r="X30" s="20"/>
      <c r="Y30" s="20"/>
      <c r="Z30" s="20"/>
      <c r="AA30" s="20"/>
      <c r="AB30" s="20"/>
      <c r="AC30" s="20"/>
      <c r="AD30" s="20"/>
      <c r="AE30" s="20"/>
      <c r="AF30" s="81">
        <f>SUM(C30:AE30)</f>
        <v>0</v>
      </c>
    </row>
    <row r="31" spans="1:32" x14ac:dyDescent="0.2">
      <c r="A31" s="50">
        <f>+A30+0.1</f>
        <v>1994.2999999999997</v>
      </c>
      <c r="B31" s="80" t="s">
        <v>20</v>
      </c>
      <c r="C31" s="21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20"/>
      <c r="R31" s="20"/>
      <c r="S31" s="20"/>
      <c r="T31" s="20"/>
      <c r="U31" s="20"/>
      <c r="V31" s="20"/>
      <c r="W31" s="220"/>
      <c r="X31" s="20"/>
      <c r="Y31" s="20"/>
      <c r="Z31" s="20"/>
      <c r="AA31" s="20"/>
      <c r="AB31" s="20"/>
      <c r="AC31" s="20"/>
      <c r="AD31" s="20"/>
      <c r="AE31" s="20"/>
      <c r="AF31" s="81">
        <f>SUM(C31:AE31)</f>
        <v>0</v>
      </c>
    </row>
    <row r="32" spans="1:32" x14ac:dyDescent="0.2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221"/>
      <c r="R32" s="83"/>
      <c r="S32" s="83"/>
      <c r="T32" s="83"/>
      <c r="U32" s="83"/>
      <c r="V32" s="83"/>
      <c r="W32" s="221"/>
      <c r="X32" s="83"/>
      <c r="Y32" s="83"/>
      <c r="Z32" s="83"/>
      <c r="AA32" s="83"/>
      <c r="AB32" s="83"/>
      <c r="AC32" s="83"/>
      <c r="AD32" s="83"/>
      <c r="AE32" s="83"/>
      <c r="AF32" s="84"/>
    </row>
    <row r="33" spans="1:32" x14ac:dyDescent="0.2">
      <c r="A33" s="79">
        <f>+A28+1</f>
        <v>1995</v>
      </c>
      <c r="B33" s="80" t="s">
        <v>17</v>
      </c>
      <c r="C33" s="80"/>
      <c r="D33" s="80"/>
      <c r="E33" s="8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20"/>
      <c r="X33" s="20"/>
      <c r="Y33" s="20"/>
      <c r="Z33" s="20"/>
      <c r="AA33" s="20"/>
      <c r="AB33" s="20"/>
      <c r="AC33" s="20"/>
      <c r="AD33" s="20"/>
      <c r="AE33" s="20"/>
      <c r="AF33" s="81">
        <f>SUM(C33:AE33)</f>
        <v>0</v>
      </c>
    </row>
    <row r="34" spans="1:32" x14ac:dyDescent="0.2">
      <c r="A34" s="50">
        <f>+A33+0.1</f>
        <v>1995.1</v>
      </c>
      <c r="B34" s="80" t="s">
        <v>18</v>
      </c>
      <c r="C34" s="80"/>
      <c r="D34" s="80"/>
      <c r="E34" s="8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20"/>
      <c r="R34" s="20"/>
      <c r="S34" s="20"/>
      <c r="T34" s="20"/>
      <c r="U34" s="20"/>
      <c r="V34" s="20"/>
      <c r="W34" s="220"/>
      <c r="X34" s="20"/>
      <c r="Y34" s="20"/>
      <c r="Z34" s="20"/>
      <c r="AA34" s="20"/>
      <c r="AB34" s="20"/>
      <c r="AC34" s="20"/>
      <c r="AD34" s="20"/>
      <c r="AE34" s="20"/>
      <c r="AF34" s="81">
        <f>SUM(C34:AE34)</f>
        <v>0</v>
      </c>
    </row>
    <row r="35" spans="1:32" x14ac:dyDescent="0.2">
      <c r="A35" s="50">
        <f>+A34+0.1</f>
        <v>1995.1999999999998</v>
      </c>
      <c r="B35" s="80" t="s">
        <v>19</v>
      </c>
      <c r="C35" s="80"/>
      <c r="D35" s="80"/>
      <c r="E35" s="8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20"/>
      <c r="R35" s="20"/>
      <c r="S35" s="20"/>
      <c r="T35" s="20"/>
      <c r="U35" s="20"/>
      <c r="V35" s="20"/>
      <c r="W35" s="220"/>
      <c r="X35" s="20"/>
      <c r="Y35" s="20"/>
      <c r="Z35" s="20"/>
      <c r="AA35" s="20"/>
      <c r="AB35" s="20"/>
      <c r="AC35" s="20"/>
      <c r="AD35" s="20"/>
      <c r="AE35" s="20"/>
      <c r="AF35" s="81">
        <f>SUM(C35:AE35)</f>
        <v>0</v>
      </c>
    </row>
    <row r="36" spans="1:32" x14ac:dyDescent="0.2">
      <c r="A36" s="50">
        <f>+A35+0.1</f>
        <v>1995.2999999999997</v>
      </c>
      <c r="B36" s="80" t="s">
        <v>20</v>
      </c>
      <c r="C36" s="80"/>
      <c r="D36" s="80"/>
      <c r="E36" s="8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20"/>
      <c r="R36" s="20"/>
      <c r="S36" s="20"/>
      <c r="T36" s="20"/>
      <c r="U36" s="20"/>
      <c r="V36" s="20"/>
      <c r="W36" s="220"/>
      <c r="X36" s="20"/>
      <c r="Y36" s="20"/>
      <c r="Z36" s="20"/>
      <c r="AA36" s="20"/>
      <c r="AB36" s="20"/>
      <c r="AC36" s="20"/>
      <c r="AD36" s="20"/>
      <c r="AE36" s="20"/>
      <c r="AF36" s="81">
        <f>SUM(C36:AE36)</f>
        <v>0</v>
      </c>
    </row>
    <row r="37" spans="1:32" x14ac:dyDescent="0.2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221"/>
      <c r="R37" s="83"/>
      <c r="S37" s="83"/>
      <c r="T37" s="83"/>
      <c r="U37" s="83"/>
      <c r="V37" s="83"/>
      <c r="W37" s="221"/>
      <c r="X37" s="83"/>
      <c r="Y37" s="83"/>
      <c r="Z37" s="83"/>
      <c r="AA37" s="83"/>
      <c r="AB37" s="83"/>
      <c r="AC37" s="83"/>
      <c r="AD37" s="83"/>
      <c r="AE37" s="83"/>
      <c r="AF37" s="84"/>
    </row>
    <row r="38" spans="1:32" x14ac:dyDescent="0.2">
      <c r="A38" s="79">
        <f>+A33+1</f>
        <v>1996</v>
      </c>
      <c r="B38" s="80" t="s">
        <v>17</v>
      </c>
      <c r="C38" s="80"/>
      <c r="D38" s="80"/>
      <c r="E38" s="80"/>
      <c r="F38" s="8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20"/>
      <c r="X38" s="20"/>
      <c r="Y38" s="20"/>
      <c r="Z38" s="20"/>
      <c r="AA38" s="20"/>
      <c r="AB38" s="20"/>
      <c r="AC38" s="20"/>
      <c r="AD38" s="20"/>
      <c r="AE38" s="20"/>
      <c r="AF38" s="81">
        <f>SUM(C38:AE38)</f>
        <v>0</v>
      </c>
    </row>
    <row r="39" spans="1:32" x14ac:dyDescent="0.2">
      <c r="A39" s="50">
        <f>+A38+0.1</f>
        <v>1996.1</v>
      </c>
      <c r="B39" s="80" t="s">
        <v>18</v>
      </c>
      <c r="C39" s="80"/>
      <c r="D39" s="80"/>
      <c r="E39" s="80"/>
      <c r="F39" s="8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20"/>
      <c r="R39" s="20"/>
      <c r="S39" s="20"/>
      <c r="T39" s="20"/>
      <c r="U39" s="20"/>
      <c r="V39" s="20"/>
      <c r="W39" s="220"/>
      <c r="X39" s="20"/>
      <c r="Y39" s="20"/>
      <c r="Z39" s="20"/>
      <c r="AA39" s="20"/>
      <c r="AB39" s="20"/>
      <c r="AC39" s="20"/>
      <c r="AD39" s="20"/>
      <c r="AE39" s="20"/>
      <c r="AF39" s="81">
        <f>SUM(C39:AE39)</f>
        <v>0</v>
      </c>
    </row>
    <row r="40" spans="1:32" x14ac:dyDescent="0.2">
      <c r="A40" s="50">
        <f>+A39+0.1</f>
        <v>1996.1999999999998</v>
      </c>
      <c r="B40" s="80" t="s">
        <v>19</v>
      </c>
      <c r="C40" s="80"/>
      <c r="D40" s="80"/>
      <c r="E40" s="80"/>
      <c r="F40" s="8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20"/>
      <c r="R40" s="20"/>
      <c r="S40" s="20"/>
      <c r="T40" s="20"/>
      <c r="U40" s="20"/>
      <c r="V40" s="20"/>
      <c r="W40" s="220"/>
      <c r="X40" s="20"/>
      <c r="Y40" s="20"/>
      <c r="Z40" s="20"/>
      <c r="AA40" s="20"/>
      <c r="AB40" s="20"/>
      <c r="AC40" s="20"/>
      <c r="AD40" s="20"/>
      <c r="AE40" s="20"/>
      <c r="AF40" s="81">
        <f>SUM(C40:AE40)</f>
        <v>0</v>
      </c>
    </row>
    <row r="41" spans="1:32" x14ac:dyDescent="0.2">
      <c r="A41" s="50">
        <f>+A40+0.1</f>
        <v>1996.2999999999997</v>
      </c>
      <c r="B41" s="80" t="s">
        <v>20</v>
      </c>
      <c r="C41" s="80"/>
      <c r="D41" s="80"/>
      <c r="E41" s="80"/>
      <c r="F41" s="8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20"/>
      <c r="R41" s="20"/>
      <c r="S41" s="20"/>
      <c r="T41" s="20"/>
      <c r="U41" s="20"/>
      <c r="V41" s="20"/>
      <c r="W41" s="220"/>
      <c r="X41" s="20"/>
      <c r="Y41" s="20"/>
      <c r="Z41" s="20"/>
      <c r="AA41" s="20"/>
      <c r="AB41" s="20"/>
      <c r="AC41" s="20"/>
      <c r="AD41" s="20"/>
      <c r="AE41" s="20"/>
      <c r="AF41" s="81">
        <f>SUM(C41:AE41)</f>
        <v>0</v>
      </c>
    </row>
    <row r="42" spans="1:32" x14ac:dyDescent="0.2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221"/>
      <c r="R42" s="83"/>
      <c r="S42" s="83"/>
      <c r="T42" s="83"/>
      <c r="U42" s="221"/>
      <c r="V42" s="83"/>
      <c r="W42" s="221"/>
      <c r="X42" s="83"/>
      <c r="Y42" s="83"/>
      <c r="Z42" s="83"/>
      <c r="AA42" s="83"/>
      <c r="AB42" s="83"/>
      <c r="AC42" s="83"/>
      <c r="AD42" s="83"/>
      <c r="AE42" s="83"/>
      <c r="AF42" s="84"/>
    </row>
    <row r="43" spans="1:32" x14ac:dyDescent="0.2">
      <c r="A43" s="79">
        <f>+A38+1</f>
        <v>1997</v>
      </c>
      <c r="B43" s="80" t="s">
        <v>17</v>
      </c>
      <c r="C43" s="80"/>
      <c r="D43" s="80"/>
      <c r="E43" s="80"/>
      <c r="F43" s="80"/>
      <c r="G43" s="8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20"/>
      <c r="X43" s="20"/>
      <c r="Y43" s="20"/>
      <c r="Z43" s="20"/>
      <c r="AA43" s="20"/>
      <c r="AB43" s="20"/>
      <c r="AC43" s="20"/>
      <c r="AD43" s="20"/>
      <c r="AE43" s="20"/>
      <c r="AF43" s="81">
        <f>SUM(C43:AE43)</f>
        <v>0</v>
      </c>
    </row>
    <row r="44" spans="1:32" x14ac:dyDescent="0.2">
      <c r="A44" s="50">
        <f>+A43+0.1</f>
        <v>1997.1</v>
      </c>
      <c r="B44" s="80" t="s">
        <v>18</v>
      </c>
      <c r="C44" s="80"/>
      <c r="D44" s="80"/>
      <c r="E44" s="80"/>
      <c r="F44" s="80"/>
      <c r="G44" s="8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20"/>
      <c r="X44" s="20"/>
      <c r="Y44" s="20"/>
      <c r="Z44" s="20"/>
      <c r="AA44" s="20"/>
      <c r="AB44" s="20"/>
      <c r="AC44" s="20"/>
      <c r="AD44" s="20"/>
      <c r="AE44" s="20"/>
      <c r="AF44" s="81">
        <f>SUM(C44:AE44)</f>
        <v>0</v>
      </c>
    </row>
    <row r="45" spans="1:32" x14ac:dyDescent="0.2">
      <c r="A45" s="50">
        <f>+A44+0.1</f>
        <v>1997.1999999999998</v>
      </c>
      <c r="B45" s="80" t="s">
        <v>19</v>
      </c>
      <c r="C45" s="80"/>
      <c r="D45" s="80"/>
      <c r="E45" s="80"/>
      <c r="F45" s="80"/>
      <c r="G45" s="8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20"/>
      <c r="X45" s="20"/>
      <c r="Y45" s="20"/>
      <c r="Z45" s="20"/>
      <c r="AA45" s="20"/>
      <c r="AB45" s="20"/>
      <c r="AC45" s="20"/>
      <c r="AD45" s="20"/>
      <c r="AE45" s="20"/>
      <c r="AF45" s="81">
        <f>SUM(C45:AE45)</f>
        <v>0</v>
      </c>
    </row>
    <row r="46" spans="1:32" x14ac:dyDescent="0.2">
      <c r="A46" s="50">
        <f>+A45+0.1</f>
        <v>1997.2999999999997</v>
      </c>
      <c r="B46" s="80" t="s">
        <v>20</v>
      </c>
      <c r="C46" s="80"/>
      <c r="D46" s="80"/>
      <c r="E46" s="80"/>
      <c r="F46" s="80"/>
      <c r="G46" s="8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20"/>
      <c r="X46" s="20"/>
      <c r="Y46" s="20"/>
      <c r="Z46" s="20"/>
      <c r="AA46" s="20"/>
      <c r="AB46" s="20"/>
      <c r="AC46" s="20"/>
      <c r="AD46" s="20"/>
      <c r="AE46" s="20"/>
      <c r="AF46" s="81">
        <f>SUM(C46:AE46)</f>
        <v>0</v>
      </c>
    </row>
    <row r="47" spans="1:32" x14ac:dyDescent="0.2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221"/>
      <c r="X47" s="83"/>
      <c r="Y47" s="83"/>
      <c r="Z47" s="83"/>
      <c r="AA47" s="83"/>
      <c r="AB47" s="83"/>
      <c r="AC47" s="83"/>
      <c r="AD47" s="83"/>
      <c r="AE47" s="83"/>
      <c r="AF47" s="84"/>
    </row>
    <row r="48" spans="1:32" x14ac:dyDescent="0.2">
      <c r="A48" s="79">
        <f>+A43+1</f>
        <v>1998</v>
      </c>
      <c r="B48" s="80" t="s">
        <v>17</v>
      </c>
      <c r="C48" s="80"/>
      <c r="D48" s="80"/>
      <c r="E48" s="80"/>
      <c r="F48" s="80"/>
      <c r="G48" s="80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20"/>
      <c r="X48" s="20"/>
      <c r="Y48" s="20"/>
      <c r="Z48" s="20"/>
      <c r="AA48" s="20"/>
      <c r="AB48" s="20"/>
      <c r="AC48" s="20"/>
      <c r="AD48" s="20"/>
      <c r="AE48" s="20"/>
      <c r="AF48" s="81">
        <f>SUM(C48:AE48)</f>
        <v>0</v>
      </c>
    </row>
    <row r="49" spans="1:32" x14ac:dyDescent="0.2">
      <c r="A49" s="50">
        <f>+A48+0.1</f>
        <v>1998.1</v>
      </c>
      <c r="B49" s="80" t="s">
        <v>18</v>
      </c>
      <c r="C49" s="80"/>
      <c r="D49" s="80"/>
      <c r="E49" s="80"/>
      <c r="F49" s="80"/>
      <c r="G49" s="80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20"/>
      <c r="X49" s="20"/>
      <c r="Y49" s="20"/>
      <c r="Z49" s="20"/>
      <c r="AA49" s="20"/>
      <c r="AB49" s="20"/>
      <c r="AC49" s="20"/>
      <c r="AD49" s="20"/>
      <c r="AE49" s="20"/>
      <c r="AF49" s="81">
        <f>SUM(C49:AE49)</f>
        <v>0</v>
      </c>
    </row>
    <row r="50" spans="1:32" x14ac:dyDescent="0.2">
      <c r="A50" s="50">
        <f>+A49+0.1</f>
        <v>1998.1999999999998</v>
      </c>
      <c r="B50" s="80" t="s">
        <v>19</v>
      </c>
      <c r="C50" s="80"/>
      <c r="D50" s="80"/>
      <c r="E50" s="80"/>
      <c r="F50" s="80"/>
      <c r="G50" s="80"/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20"/>
      <c r="X50" s="20"/>
      <c r="Y50" s="20"/>
      <c r="Z50" s="20"/>
      <c r="AA50" s="20"/>
      <c r="AB50" s="20"/>
      <c r="AC50" s="20"/>
      <c r="AD50" s="20"/>
      <c r="AE50" s="20"/>
      <c r="AF50" s="81">
        <f>SUM(C50:AE50)</f>
        <v>0</v>
      </c>
    </row>
    <row r="51" spans="1:32" x14ac:dyDescent="0.2">
      <c r="A51" s="50">
        <f>+A50+0.1</f>
        <v>1998.2999999999997</v>
      </c>
      <c r="B51" s="80" t="s">
        <v>20</v>
      </c>
      <c r="C51" s="80"/>
      <c r="D51" s="80"/>
      <c r="E51" s="80"/>
      <c r="F51" s="80"/>
      <c r="G51" s="80"/>
      <c r="H51" s="2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20"/>
      <c r="X51" s="20"/>
      <c r="Y51" s="20"/>
      <c r="Z51" s="20"/>
      <c r="AA51" s="20"/>
      <c r="AB51" s="20"/>
      <c r="AC51" s="20"/>
      <c r="AD51" s="20"/>
      <c r="AE51" s="20"/>
      <c r="AF51" s="81">
        <f>SUM(C51:AE51)</f>
        <v>0</v>
      </c>
    </row>
    <row r="52" spans="1:32" x14ac:dyDescent="0.2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221"/>
      <c r="X52" s="83"/>
      <c r="Y52" s="83"/>
      <c r="Z52" s="83"/>
      <c r="AA52" s="83"/>
      <c r="AB52" s="83"/>
      <c r="AC52" s="83"/>
      <c r="AD52" s="83"/>
      <c r="AE52" s="83"/>
      <c r="AF52" s="84"/>
    </row>
    <row r="53" spans="1:32" x14ac:dyDescent="0.2">
      <c r="A53" s="79">
        <f>+A48+1</f>
        <v>1999</v>
      </c>
      <c r="B53" s="80" t="s">
        <v>17</v>
      </c>
      <c r="C53" s="80"/>
      <c r="D53" s="80"/>
      <c r="E53" s="80"/>
      <c r="F53" s="80"/>
      <c r="G53" s="80"/>
      <c r="H53" s="21"/>
      <c r="I53" s="21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20"/>
      <c r="X53" s="20"/>
      <c r="Y53" s="20"/>
      <c r="Z53" s="20"/>
      <c r="AA53" s="20"/>
      <c r="AB53" s="20"/>
      <c r="AC53" s="20"/>
      <c r="AD53" s="20"/>
      <c r="AE53" s="20"/>
      <c r="AF53" s="81">
        <f>SUM(C53:AE53)</f>
        <v>0</v>
      </c>
    </row>
    <row r="54" spans="1:32" x14ac:dyDescent="0.2">
      <c r="A54" s="50">
        <f>+A53+0.1</f>
        <v>1999.1</v>
      </c>
      <c r="B54" s="80" t="s">
        <v>18</v>
      </c>
      <c r="C54" s="80"/>
      <c r="D54" s="80"/>
      <c r="E54" s="80"/>
      <c r="F54" s="80"/>
      <c r="G54" s="80"/>
      <c r="H54" s="21"/>
      <c r="I54" s="21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20"/>
      <c r="X54" s="20"/>
      <c r="Y54" s="20"/>
      <c r="Z54" s="20"/>
      <c r="AA54" s="20"/>
      <c r="AB54" s="20"/>
      <c r="AC54" s="20"/>
      <c r="AD54" s="20"/>
      <c r="AE54" s="20"/>
      <c r="AF54" s="81">
        <f>SUM(C54:AE54)</f>
        <v>0</v>
      </c>
    </row>
    <row r="55" spans="1:32" x14ac:dyDescent="0.2">
      <c r="A55" s="50">
        <f>+A54+0.1</f>
        <v>1999.1999999999998</v>
      </c>
      <c r="B55" s="80" t="s">
        <v>19</v>
      </c>
      <c r="C55" s="80"/>
      <c r="D55" s="80"/>
      <c r="E55" s="80"/>
      <c r="F55" s="80"/>
      <c r="G55" s="80"/>
      <c r="H55" s="21"/>
      <c r="I55" s="21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20"/>
      <c r="X55" s="20"/>
      <c r="Y55" s="20"/>
      <c r="Z55" s="20"/>
      <c r="AA55" s="20"/>
      <c r="AB55" s="20"/>
      <c r="AC55" s="20"/>
      <c r="AD55" s="20"/>
      <c r="AE55" s="20"/>
      <c r="AF55" s="81">
        <f>SUM(C55:AE55)</f>
        <v>0</v>
      </c>
    </row>
    <row r="56" spans="1:32" x14ac:dyDescent="0.2">
      <c r="A56" s="50">
        <f>+A55+0.1</f>
        <v>1999.2999999999997</v>
      </c>
      <c r="B56" s="80" t="s">
        <v>20</v>
      </c>
      <c r="C56" s="80"/>
      <c r="D56" s="80"/>
      <c r="E56" s="80"/>
      <c r="F56" s="80"/>
      <c r="G56" s="80"/>
      <c r="H56" s="21"/>
      <c r="I56" s="21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20"/>
      <c r="X56" s="20"/>
      <c r="Y56" s="20"/>
      <c r="Z56" s="20"/>
      <c r="AA56" s="20"/>
      <c r="AB56" s="20"/>
      <c r="AC56" s="20"/>
      <c r="AD56" s="20"/>
      <c r="AE56" s="20"/>
      <c r="AF56" s="81">
        <f>SUM(C56:AE56)</f>
        <v>0</v>
      </c>
    </row>
    <row r="57" spans="1:32" x14ac:dyDescent="0.2">
      <c r="A57" s="82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221"/>
      <c r="X57" s="83"/>
      <c r="Y57" s="83"/>
      <c r="Z57" s="83"/>
      <c r="AA57" s="83"/>
      <c r="AB57" s="83"/>
      <c r="AC57" s="83"/>
      <c r="AD57" s="83"/>
      <c r="AE57" s="83"/>
      <c r="AF57" s="84"/>
    </row>
    <row r="58" spans="1:32" x14ac:dyDescent="0.2">
      <c r="A58" s="79">
        <f>+A53+1</f>
        <v>2000</v>
      </c>
      <c r="B58" s="80" t="s">
        <v>17</v>
      </c>
      <c r="C58" s="80"/>
      <c r="D58" s="80"/>
      <c r="E58" s="80"/>
      <c r="F58" s="80"/>
      <c r="G58" s="80"/>
      <c r="H58" s="21"/>
      <c r="I58" s="21"/>
      <c r="J58" s="21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20"/>
      <c r="X58" s="20"/>
      <c r="Y58" s="20"/>
      <c r="Z58" s="20"/>
      <c r="AA58" s="20"/>
      <c r="AB58" s="20"/>
      <c r="AC58" s="20"/>
      <c r="AD58" s="20"/>
      <c r="AE58" s="20"/>
      <c r="AF58" s="81">
        <f>SUM(C58:AE58)</f>
        <v>0</v>
      </c>
    </row>
    <row r="59" spans="1:32" x14ac:dyDescent="0.2">
      <c r="A59" s="50">
        <f>+A58+0.1</f>
        <v>2000.1</v>
      </c>
      <c r="B59" s="80" t="s">
        <v>18</v>
      </c>
      <c r="C59" s="80"/>
      <c r="D59" s="80"/>
      <c r="E59" s="80"/>
      <c r="F59" s="80"/>
      <c r="G59" s="80"/>
      <c r="H59" s="21"/>
      <c r="I59" s="21"/>
      <c r="J59" s="21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20"/>
      <c r="X59" s="20"/>
      <c r="Y59" s="20"/>
      <c r="Z59" s="20"/>
      <c r="AA59" s="20"/>
      <c r="AB59" s="20"/>
      <c r="AC59" s="20"/>
      <c r="AD59" s="20"/>
      <c r="AE59" s="20"/>
      <c r="AF59" s="81">
        <f>SUM(C59:AE59)</f>
        <v>0</v>
      </c>
    </row>
    <row r="60" spans="1:32" x14ac:dyDescent="0.2">
      <c r="A60" s="50">
        <f>+A59+0.1</f>
        <v>2000.1999999999998</v>
      </c>
      <c r="B60" s="80" t="s">
        <v>19</v>
      </c>
      <c r="C60" s="80"/>
      <c r="D60" s="80"/>
      <c r="E60" s="80"/>
      <c r="F60" s="80"/>
      <c r="G60" s="80"/>
      <c r="H60" s="21"/>
      <c r="I60" s="21"/>
      <c r="J60" s="21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20"/>
      <c r="X60" s="20"/>
      <c r="Y60" s="20"/>
      <c r="Z60" s="20"/>
      <c r="AA60" s="20"/>
      <c r="AB60" s="20"/>
      <c r="AC60" s="20"/>
      <c r="AD60" s="20"/>
      <c r="AE60" s="20"/>
      <c r="AF60" s="81">
        <f>SUM(C60:AE60)</f>
        <v>0</v>
      </c>
    </row>
    <row r="61" spans="1:32" x14ac:dyDescent="0.2">
      <c r="A61" s="50">
        <f>+A60+0.1</f>
        <v>2000.2999999999997</v>
      </c>
      <c r="B61" s="80" t="s">
        <v>20</v>
      </c>
      <c r="C61" s="80"/>
      <c r="D61" s="80"/>
      <c r="E61" s="80"/>
      <c r="F61" s="80"/>
      <c r="G61" s="80"/>
      <c r="H61" s="21"/>
      <c r="I61" s="21"/>
      <c r="J61" s="21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20"/>
      <c r="X61" s="20"/>
      <c r="Y61" s="20"/>
      <c r="Z61" s="20"/>
      <c r="AA61" s="20"/>
      <c r="AB61" s="20"/>
      <c r="AC61" s="20"/>
      <c r="AD61" s="20"/>
      <c r="AE61" s="20"/>
      <c r="AF61" s="81">
        <f>SUM(C61:AE61)</f>
        <v>0</v>
      </c>
    </row>
    <row r="62" spans="1:32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221"/>
      <c r="X62" s="83"/>
      <c r="Y62" s="83"/>
      <c r="Z62" s="83"/>
      <c r="AA62" s="83"/>
      <c r="AB62" s="83"/>
      <c r="AC62" s="83"/>
      <c r="AD62" s="83"/>
      <c r="AE62" s="83"/>
      <c r="AF62" s="84"/>
    </row>
    <row r="63" spans="1:32" x14ac:dyDescent="0.2">
      <c r="A63" s="79">
        <f>+A58+1</f>
        <v>2001</v>
      </c>
      <c r="B63" s="80" t="s">
        <v>17</v>
      </c>
      <c r="C63" s="80"/>
      <c r="D63" s="80"/>
      <c r="E63" s="80"/>
      <c r="F63" s="80"/>
      <c r="G63" s="80"/>
      <c r="H63" s="80"/>
      <c r="I63" s="80"/>
      <c r="J63" s="80"/>
      <c r="K63" s="8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20"/>
      <c r="X63" s="20"/>
      <c r="Y63" s="20"/>
      <c r="Z63" s="20"/>
      <c r="AA63" s="20"/>
      <c r="AB63" s="20"/>
      <c r="AC63" s="20"/>
      <c r="AD63" s="20"/>
      <c r="AE63" s="20"/>
      <c r="AF63" s="81">
        <f>SUM(C63:AE63)</f>
        <v>0</v>
      </c>
    </row>
    <row r="64" spans="1:32" x14ac:dyDescent="0.2">
      <c r="A64" s="50">
        <f>+A63+0.1</f>
        <v>2001.1</v>
      </c>
      <c r="B64" s="80" t="s">
        <v>18</v>
      </c>
      <c r="C64" s="80"/>
      <c r="D64" s="80"/>
      <c r="E64" s="80"/>
      <c r="F64" s="80"/>
      <c r="G64" s="80"/>
      <c r="H64" s="80"/>
      <c r="I64" s="80"/>
      <c r="J64" s="80"/>
      <c r="K64" s="8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20"/>
      <c r="X64" s="20"/>
      <c r="Y64" s="20"/>
      <c r="Z64" s="20"/>
      <c r="AA64" s="20"/>
      <c r="AB64" s="20"/>
      <c r="AC64" s="20"/>
      <c r="AD64" s="20"/>
      <c r="AE64" s="20"/>
      <c r="AF64" s="81">
        <f>SUM(C64:AE64)</f>
        <v>0</v>
      </c>
    </row>
    <row r="65" spans="1:32" x14ac:dyDescent="0.2">
      <c r="A65" s="50">
        <f>+A64+0.1</f>
        <v>2001.1999999999998</v>
      </c>
      <c r="B65" s="80" t="s">
        <v>19</v>
      </c>
      <c r="C65" s="80"/>
      <c r="D65" s="80"/>
      <c r="E65" s="80"/>
      <c r="F65" s="80"/>
      <c r="G65" s="80"/>
      <c r="H65" s="80"/>
      <c r="I65" s="80"/>
      <c r="J65" s="80"/>
      <c r="K65" s="8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20"/>
      <c r="X65" s="20"/>
      <c r="Y65" s="20"/>
      <c r="Z65" s="20"/>
      <c r="AA65" s="20"/>
      <c r="AB65" s="20"/>
      <c r="AC65" s="20"/>
      <c r="AD65" s="20"/>
      <c r="AE65" s="20"/>
      <c r="AF65" s="81">
        <f>SUM(C65:AE65)</f>
        <v>0</v>
      </c>
    </row>
    <row r="66" spans="1:32" x14ac:dyDescent="0.2">
      <c r="A66" s="50">
        <f>+A65+0.1</f>
        <v>2001.2999999999997</v>
      </c>
      <c r="B66" s="80" t="s">
        <v>20</v>
      </c>
      <c r="C66" s="80"/>
      <c r="D66" s="80"/>
      <c r="E66" s="80"/>
      <c r="F66" s="80"/>
      <c r="G66" s="80"/>
      <c r="H66" s="80"/>
      <c r="I66" s="80"/>
      <c r="J66" s="80"/>
      <c r="K66" s="8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20"/>
      <c r="X66" s="20"/>
      <c r="Y66" s="20"/>
      <c r="Z66" s="20"/>
      <c r="AA66" s="20"/>
      <c r="AB66" s="20"/>
      <c r="AC66" s="20"/>
      <c r="AD66" s="20"/>
      <c r="AE66" s="20"/>
      <c r="AF66" s="81">
        <f>SUM(C66:AE66)</f>
        <v>0</v>
      </c>
    </row>
    <row r="67" spans="1:32" x14ac:dyDescent="0.2">
      <c r="A67" s="82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221"/>
      <c r="X67" s="83"/>
      <c r="Y67" s="83"/>
      <c r="Z67" s="83"/>
      <c r="AA67" s="83"/>
      <c r="AB67" s="83"/>
      <c r="AC67" s="83"/>
      <c r="AD67" s="83"/>
      <c r="AE67" s="83"/>
      <c r="AF67" s="84"/>
    </row>
    <row r="68" spans="1:32" x14ac:dyDescent="0.2">
      <c r="A68" s="79">
        <f>+A63+1</f>
        <v>2002</v>
      </c>
      <c r="B68" s="80" t="s">
        <v>17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20"/>
      <c r="X68" s="20"/>
      <c r="Y68" s="20"/>
      <c r="Z68" s="20"/>
      <c r="AA68" s="20"/>
      <c r="AB68" s="20"/>
      <c r="AC68" s="20"/>
      <c r="AD68" s="20"/>
      <c r="AE68" s="20"/>
      <c r="AF68" s="81">
        <f>SUM(C68:AE68)</f>
        <v>0</v>
      </c>
    </row>
    <row r="69" spans="1:32" x14ac:dyDescent="0.2">
      <c r="A69" s="50">
        <f>+A68+0.1</f>
        <v>2002.1</v>
      </c>
      <c r="B69" s="80" t="s">
        <v>18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20"/>
      <c r="X69" s="20"/>
      <c r="Y69" s="20"/>
      <c r="Z69" s="20"/>
      <c r="AA69" s="20"/>
      <c r="AB69" s="20"/>
      <c r="AC69" s="20"/>
      <c r="AD69" s="20"/>
      <c r="AE69" s="20"/>
      <c r="AF69" s="81">
        <f>SUM(C69:AE69)</f>
        <v>0</v>
      </c>
    </row>
    <row r="70" spans="1:32" x14ac:dyDescent="0.2">
      <c r="A70" s="50">
        <f>+A69+0.1</f>
        <v>2002.1999999999998</v>
      </c>
      <c r="B70" s="80" t="s">
        <v>19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20"/>
      <c r="X70" s="20"/>
      <c r="Y70" s="20"/>
      <c r="Z70" s="20"/>
      <c r="AA70" s="20"/>
      <c r="AB70" s="20"/>
      <c r="AC70" s="20"/>
      <c r="AD70" s="20"/>
      <c r="AE70" s="20"/>
      <c r="AF70" s="81">
        <f>SUM(C70:AE70)</f>
        <v>0</v>
      </c>
    </row>
    <row r="71" spans="1:32" x14ac:dyDescent="0.2">
      <c r="A71" s="50">
        <f>+A70+0.1</f>
        <v>2002.2999999999997</v>
      </c>
      <c r="B71" s="80" t="s">
        <v>20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20"/>
      <c r="X71" s="20"/>
      <c r="Y71" s="20"/>
      <c r="Z71" s="20"/>
      <c r="AA71" s="20"/>
      <c r="AB71" s="20"/>
      <c r="AC71" s="20"/>
      <c r="AD71" s="20"/>
      <c r="AE71" s="20"/>
      <c r="AF71" s="81">
        <f>SUM(C71:AE71)</f>
        <v>0</v>
      </c>
    </row>
    <row r="72" spans="1:32" x14ac:dyDescent="0.2">
      <c r="A72" s="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221"/>
      <c r="X72" s="83"/>
      <c r="Y72" s="83"/>
      <c r="Z72" s="83"/>
      <c r="AA72" s="83"/>
      <c r="AB72" s="83"/>
      <c r="AC72" s="83"/>
      <c r="AD72" s="83"/>
      <c r="AE72" s="83"/>
      <c r="AF72" s="84"/>
    </row>
    <row r="73" spans="1:32" x14ac:dyDescent="0.2">
      <c r="A73" s="79">
        <f>+A68+1</f>
        <v>2003</v>
      </c>
      <c r="B73" s="80" t="s">
        <v>17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20"/>
      <c r="O73" s="20"/>
      <c r="P73" s="20"/>
      <c r="Q73" s="20"/>
      <c r="R73" s="20"/>
      <c r="S73" s="20"/>
      <c r="T73" s="20"/>
      <c r="U73" s="20"/>
      <c r="V73" s="20"/>
      <c r="W73" s="220"/>
      <c r="X73" s="20"/>
      <c r="Y73" s="20"/>
      <c r="Z73" s="20"/>
      <c r="AA73" s="20"/>
      <c r="AB73" s="20"/>
      <c r="AC73" s="20"/>
      <c r="AD73" s="20"/>
      <c r="AE73" s="20"/>
      <c r="AF73" s="81">
        <f>SUM(C73:AE73)</f>
        <v>0</v>
      </c>
    </row>
    <row r="74" spans="1:32" x14ac:dyDescent="0.2">
      <c r="A74" s="50">
        <f>+A73+0.1</f>
        <v>2003.1</v>
      </c>
      <c r="B74" s="80" t="s">
        <v>18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20"/>
      <c r="O74" s="20"/>
      <c r="P74" s="20"/>
      <c r="Q74" s="20"/>
      <c r="R74" s="20"/>
      <c r="S74" s="20"/>
      <c r="T74" s="20"/>
      <c r="U74" s="20"/>
      <c r="V74" s="20"/>
      <c r="W74" s="220"/>
      <c r="X74" s="20"/>
      <c r="Y74" s="20"/>
      <c r="Z74" s="20"/>
      <c r="AA74" s="20"/>
      <c r="AB74" s="20"/>
      <c r="AC74" s="20"/>
      <c r="AD74" s="20"/>
      <c r="AE74" s="20"/>
      <c r="AF74" s="81">
        <f>SUM(C74:AE74)</f>
        <v>0</v>
      </c>
    </row>
    <row r="75" spans="1:32" x14ac:dyDescent="0.2">
      <c r="A75" s="50">
        <f>+A74+0.1</f>
        <v>2003.1999999999998</v>
      </c>
      <c r="B75" s="80" t="s">
        <v>19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20"/>
      <c r="O75" s="20"/>
      <c r="P75" s="20"/>
      <c r="Q75" s="20"/>
      <c r="R75" s="20"/>
      <c r="S75" s="20"/>
      <c r="T75" s="20"/>
      <c r="U75" s="20"/>
      <c r="V75" s="20"/>
      <c r="W75" s="220"/>
      <c r="X75" s="20"/>
      <c r="Y75" s="20"/>
      <c r="Z75" s="20"/>
      <c r="AA75" s="20"/>
      <c r="AB75" s="20"/>
      <c r="AC75" s="20"/>
      <c r="AD75" s="20"/>
      <c r="AE75" s="20"/>
      <c r="AF75" s="81">
        <f>SUM(C75:AE75)</f>
        <v>0</v>
      </c>
    </row>
    <row r="76" spans="1:32" x14ac:dyDescent="0.2">
      <c r="A76" s="50">
        <f>+A75+0.1</f>
        <v>2003.2999999999997</v>
      </c>
      <c r="B76" s="80" t="s">
        <v>20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20"/>
      <c r="O76" s="20"/>
      <c r="P76" s="20"/>
      <c r="Q76" s="20"/>
      <c r="R76" s="20"/>
      <c r="S76" s="20"/>
      <c r="T76" s="20"/>
      <c r="U76" s="20"/>
      <c r="V76" s="20"/>
      <c r="W76" s="220"/>
      <c r="X76" s="20"/>
      <c r="Y76" s="20"/>
      <c r="Z76" s="20"/>
      <c r="AA76" s="20"/>
      <c r="AB76" s="20"/>
      <c r="AC76" s="20"/>
      <c r="AD76" s="20"/>
      <c r="AE76" s="20"/>
      <c r="AF76" s="81">
        <f>SUM(C76:AE76)</f>
        <v>0</v>
      </c>
    </row>
    <row r="77" spans="1:32" x14ac:dyDescent="0.2">
      <c r="A77" s="82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221"/>
      <c r="X77" s="83"/>
      <c r="Y77" s="83"/>
      <c r="Z77" s="83"/>
      <c r="AA77" s="83"/>
      <c r="AB77" s="83"/>
      <c r="AC77" s="83"/>
      <c r="AD77" s="83"/>
      <c r="AE77" s="83"/>
      <c r="AF77" s="84"/>
    </row>
    <row r="78" spans="1:32" x14ac:dyDescent="0.2">
      <c r="A78" s="79">
        <f>+A73+1</f>
        <v>2004</v>
      </c>
      <c r="B78" s="80" t="s">
        <v>17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20"/>
      <c r="P78" s="20"/>
      <c r="Q78" s="20"/>
      <c r="R78" s="20"/>
      <c r="S78" s="20"/>
      <c r="T78" s="20"/>
      <c r="U78" s="20"/>
      <c r="V78" s="20"/>
      <c r="W78" s="220"/>
      <c r="X78" s="20"/>
      <c r="Y78" s="20"/>
      <c r="Z78" s="20"/>
      <c r="AA78" s="20"/>
      <c r="AB78" s="20"/>
      <c r="AC78" s="20"/>
      <c r="AD78" s="20"/>
      <c r="AE78" s="20"/>
      <c r="AF78" s="81">
        <f>SUM(C78:AE78)</f>
        <v>0</v>
      </c>
    </row>
    <row r="79" spans="1:32" x14ac:dyDescent="0.2">
      <c r="A79" s="50">
        <f>+A78+0.1</f>
        <v>2004.1</v>
      </c>
      <c r="B79" s="80" t="s">
        <v>18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20"/>
      <c r="P79" s="20"/>
      <c r="Q79" s="20"/>
      <c r="R79" s="20"/>
      <c r="S79" s="20"/>
      <c r="T79" s="20"/>
      <c r="U79" s="20"/>
      <c r="V79" s="20"/>
      <c r="W79" s="220"/>
      <c r="X79" s="20"/>
      <c r="Y79" s="20"/>
      <c r="Z79" s="20"/>
      <c r="AA79" s="20"/>
      <c r="AB79" s="20"/>
      <c r="AC79" s="20"/>
      <c r="AD79" s="20"/>
      <c r="AE79" s="20"/>
      <c r="AF79" s="81">
        <f>SUM(C79:AE79)</f>
        <v>0</v>
      </c>
    </row>
    <row r="80" spans="1:32" x14ac:dyDescent="0.2">
      <c r="A80" s="50">
        <f>+A79+0.1</f>
        <v>2004.1999999999998</v>
      </c>
      <c r="B80" s="80" t="s">
        <v>19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20"/>
      <c r="P80" s="20"/>
      <c r="Q80" s="20"/>
      <c r="R80" s="20"/>
      <c r="S80" s="20"/>
      <c r="T80" s="20"/>
      <c r="U80" s="20"/>
      <c r="V80" s="20"/>
      <c r="W80" s="220"/>
      <c r="X80" s="20"/>
      <c r="Y80" s="20"/>
      <c r="Z80" s="20"/>
      <c r="AA80" s="20"/>
      <c r="AB80" s="20"/>
      <c r="AC80" s="20"/>
      <c r="AD80" s="20"/>
      <c r="AE80" s="20"/>
      <c r="AF80" s="81">
        <f>SUM(C80:AE80)</f>
        <v>0</v>
      </c>
    </row>
    <row r="81" spans="1:32" x14ac:dyDescent="0.2">
      <c r="A81" s="50">
        <f>+A80+0.1</f>
        <v>2004.2999999999997</v>
      </c>
      <c r="B81" s="80" t="s">
        <v>20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20"/>
      <c r="P81" s="20"/>
      <c r="Q81" s="20"/>
      <c r="R81" s="20"/>
      <c r="S81" s="20"/>
      <c r="T81" s="20"/>
      <c r="U81" s="20"/>
      <c r="V81" s="20"/>
      <c r="W81" s="220"/>
      <c r="X81" s="20"/>
      <c r="Y81" s="20"/>
      <c r="Z81" s="20"/>
      <c r="AA81" s="20"/>
      <c r="AB81" s="20"/>
      <c r="AC81" s="20"/>
      <c r="AD81" s="20"/>
      <c r="AE81" s="20"/>
      <c r="AF81" s="81">
        <f>SUM(C81:AE81)</f>
        <v>0</v>
      </c>
    </row>
    <row r="82" spans="1:32" x14ac:dyDescent="0.2">
      <c r="A82" s="8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221"/>
      <c r="X82" s="83"/>
      <c r="Y82" s="83"/>
      <c r="Z82" s="83"/>
      <c r="AA82" s="83"/>
      <c r="AB82" s="83"/>
      <c r="AC82" s="83"/>
      <c r="AD82" s="83"/>
      <c r="AE82" s="83"/>
      <c r="AF82" s="84"/>
    </row>
    <row r="83" spans="1:32" x14ac:dyDescent="0.2">
      <c r="A83" s="79">
        <f>+A78+1</f>
        <v>2005</v>
      </c>
      <c r="B83" s="80" t="s">
        <v>17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0"/>
      <c r="Q83" s="20"/>
      <c r="R83" s="20"/>
      <c r="S83" s="20"/>
      <c r="T83" s="20"/>
      <c r="U83" s="20"/>
      <c r="V83" s="20"/>
      <c r="W83" s="220"/>
      <c r="X83" s="20"/>
      <c r="Y83" s="20"/>
      <c r="Z83" s="20"/>
      <c r="AA83" s="20"/>
      <c r="AB83" s="20"/>
      <c r="AC83" s="20"/>
      <c r="AD83" s="20"/>
      <c r="AE83" s="20"/>
      <c r="AF83" s="81">
        <f>SUM(C83:AE83)</f>
        <v>0</v>
      </c>
    </row>
    <row r="84" spans="1:32" x14ac:dyDescent="0.2">
      <c r="A84" s="50">
        <f>+A83+0.1</f>
        <v>2005.1</v>
      </c>
      <c r="B84" s="80" t="s">
        <v>18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0"/>
      <c r="Q84" s="20"/>
      <c r="R84" s="20"/>
      <c r="S84" s="20"/>
      <c r="T84" s="20"/>
      <c r="U84" s="20"/>
      <c r="V84" s="20"/>
      <c r="W84" s="220"/>
      <c r="X84" s="20"/>
      <c r="Y84" s="20"/>
      <c r="Z84" s="20"/>
      <c r="AA84" s="20"/>
      <c r="AB84" s="20"/>
      <c r="AC84" s="20"/>
      <c r="AD84" s="20"/>
      <c r="AE84" s="20"/>
      <c r="AF84" s="81">
        <f>SUM(C84:AE84)</f>
        <v>0</v>
      </c>
    </row>
    <row r="85" spans="1:32" x14ac:dyDescent="0.2">
      <c r="A85" s="50">
        <f>+A84+0.1</f>
        <v>2005.1999999999998</v>
      </c>
      <c r="B85" s="80" t="s">
        <v>19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0"/>
      <c r="Q85" s="20"/>
      <c r="R85" s="20"/>
      <c r="S85" s="20"/>
      <c r="T85" s="20"/>
      <c r="U85" s="20"/>
      <c r="V85" s="20"/>
      <c r="W85" s="220"/>
      <c r="X85" s="20"/>
      <c r="Y85" s="20"/>
      <c r="Z85" s="20"/>
      <c r="AA85" s="20"/>
      <c r="AB85" s="20"/>
      <c r="AC85" s="20"/>
      <c r="AD85" s="20"/>
      <c r="AE85" s="20"/>
      <c r="AF85" s="81">
        <f>SUM(C85:AE85)</f>
        <v>0</v>
      </c>
    </row>
    <row r="86" spans="1:32" x14ac:dyDescent="0.2">
      <c r="A86" s="50">
        <f>+A85+0.1</f>
        <v>2005.2999999999997</v>
      </c>
      <c r="B86" s="80" t="s">
        <v>20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0"/>
      <c r="Q86" s="20"/>
      <c r="R86" s="20"/>
      <c r="S86" s="20"/>
      <c r="T86" s="20"/>
      <c r="U86" s="20"/>
      <c r="V86" s="20"/>
      <c r="W86" s="220"/>
      <c r="X86" s="20"/>
      <c r="Y86" s="20"/>
      <c r="Z86" s="20"/>
      <c r="AA86" s="20"/>
      <c r="AB86" s="20"/>
      <c r="AC86" s="20"/>
      <c r="AD86" s="20"/>
      <c r="AE86" s="20"/>
      <c r="AF86" s="81">
        <f>SUM(C86:AE86)</f>
        <v>0</v>
      </c>
    </row>
    <row r="87" spans="1:32" x14ac:dyDescent="0.2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221"/>
      <c r="X87" s="83"/>
      <c r="Y87" s="83"/>
      <c r="Z87" s="83"/>
      <c r="AA87" s="83"/>
      <c r="AB87" s="83"/>
      <c r="AC87" s="83"/>
      <c r="AD87" s="83"/>
      <c r="AE87" s="83"/>
      <c r="AF87" s="84"/>
    </row>
    <row r="88" spans="1:32" x14ac:dyDescent="0.2">
      <c r="A88" s="79">
        <f>+A83+1</f>
        <v>2006</v>
      </c>
      <c r="B88" s="80" t="s">
        <v>17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81">
        <f>SUM(C88:AE88)</f>
        <v>0</v>
      </c>
    </row>
    <row r="89" spans="1:32" x14ac:dyDescent="0.2">
      <c r="A89" s="50">
        <f>+A88+0.1</f>
        <v>2006.1</v>
      </c>
      <c r="B89" s="80" t="s">
        <v>18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81">
        <f>SUM(C89:AE89)</f>
        <v>0</v>
      </c>
    </row>
    <row r="90" spans="1:32" x14ac:dyDescent="0.2">
      <c r="A90" s="50">
        <f>+A89+0.1</f>
        <v>2006.1999999999998</v>
      </c>
      <c r="B90" s="80" t="s">
        <v>19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81">
        <f>SUM(C90:AE90)</f>
        <v>0</v>
      </c>
    </row>
    <row r="91" spans="1:32" x14ac:dyDescent="0.2">
      <c r="A91" s="50">
        <f>+A90+0.1</f>
        <v>2006.2999999999997</v>
      </c>
      <c r="B91" s="80" t="s">
        <v>20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81">
        <f>SUM(C91:AE91)</f>
        <v>0</v>
      </c>
    </row>
    <row r="92" spans="1:32" x14ac:dyDescent="0.2">
      <c r="A92" s="8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221"/>
      <c r="U92" s="83"/>
      <c r="V92" s="83"/>
      <c r="W92" s="221"/>
      <c r="X92" s="83"/>
      <c r="Y92" s="83"/>
      <c r="Z92" s="83"/>
      <c r="AA92" s="83"/>
      <c r="AB92" s="83"/>
      <c r="AC92" s="83"/>
      <c r="AD92" s="83"/>
      <c r="AE92" s="83"/>
      <c r="AF92" s="84"/>
    </row>
    <row r="93" spans="1:32" x14ac:dyDescent="0.2">
      <c r="A93" s="79">
        <f>+A88+1</f>
        <v>2007</v>
      </c>
      <c r="B93" s="80" t="s">
        <v>17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81">
        <f>SUM(C93:AE93)</f>
        <v>0</v>
      </c>
    </row>
    <row r="94" spans="1:32" x14ac:dyDescent="0.2">
      <c r="A94" s="50">
        <f>+A93+0.1</f>
        <v>2007.1</v>
      </c>
      <c r="B94" s="80" t="s">
        <v>18</v>
      </c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81">
        <f>SUM(C94:AE94)</f>
        <v>0</v>
      </c>
    </row>
    <row r="95" spans="1:32" x14ac:dyDescent="0.2">
      <c r="A95" s="50">
        <f>+A94+0.1</f>
        <v>2007.1999999999998</v>
      </c>
      <c r="B95" s="80" t="s">
        <v>19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81">
        <f>SUM(C95:AE95)</f>
        <v>0</v>
      </c>
    </row>
    <row r="96" spans="1:32" x14ac:dyDescent="0.2">
      <c r="A96" s="50">
        <f>+A95+0.1</f>
        <v>2007.2999999999997</v>
      </c>
      <c r="B96" s="80" t="s">
        <v>20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81">
        <f>SUM(C96:AE96)</f>
        <v>0</v>
      </c>
    </row>
    <row r="97" spans="1:32" x14ac:dyDescent="0.2">
      <c r="A97" s="82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221"/>
      <c r="U97" s="83"/>
      <c r="V97" s="83"/>
      <c r="W97" s="221"/>
      <c r="X97" s="83"/>
      <c r="Y97" s="83"/>
      <c r="Z97" s="83"/>
      <c r="AA97" s="83"/>
      <c r="AB97" s="83"/>
      <c r="AC97" s="83"/>
      <c r="AD97" s="83"/>
      <c r="AE97" s="83"/>
      <c r="AF97" s="84"/>
    </row>
    <row r="98" spans="1:32" x14ac:dyDescent="0.2">
      <c r="A98" s="79">
        <f>+A93+1</f>
        <v>2008</v>
      </c>
      <c r="B98" s="80" t="s">
        <v>17</v>
      </c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81">
        <f>SUM(C98:AE98)</f>
        <v>0</v>
      </c>
    </row>
    <row r="99" spans="1:32" x14ac:dyDescent="0.2">
      <c r="A99" s="50">
        <f>+A98+0.1</f>
        <v>2008.1</v>
      </c>
      <c r="B99" s="80" t="s">
        <v>18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81">
        <f>SUM(C99:AE99)</f>
        <v>0</v>
      </c>
    </row>
    <row r="100" spans="1:32" x14ac:dyDescent="0.2">
      <c r="A100" s="50">
        <f>+A99+0.1</f>
        <v>2008.1999999999998</v>
      </c>
      <c r="B100" s="80" t="s">
        <v>19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81">
        <f>SUM(C100:AE100)</f>
        <v>0</v>
      </c>
    </row>
    <row r="101" spans="1:32" x14ac:dyDescent="0.2">
      <c r="A101" s="50">
        <f>+A100+0.1</f>
        <v>2008.2999999999997</v>
      </c>
      <c r="B101" s="80" t="s">
        <v>20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77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81">
        <f>SUM(C101:AE101)</f>
        <v>0</v>
      </c>
    </row>
    <row r="102" spans="1:32" x14ac:dyDescent="0.2">
      <c r="A102" s="8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222"/>
      <c r="T102" s="83"/>
      <c r="U102" s="83"/>
      <c r="V102" s="83"/>
      <c r="W102" s="221"/>
      <c r="X102" s="83"/>
      <c r="Y102" s="83"/>
      <c r="Z102" s="83"/>
      <c r="AA102" s="83"/>
      <c r="AB102" s="83"/>
      <c r="AC102" s="83"/>
      <c r="AD102" s="83"/>
      <c r="AE102" s="83"/>
      <c r="AF102" s="84"/>
    </row>
    <row r="103" spans="1:32" x14ac:dyDescent="0.2">
      <c r="A103" s="79">
        <f>+A98+1</f>
        <v>2009</v>
      </c>
      <c r="B103" s="80" t="s">
        <v>17</v>
      </c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21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81">
        <f>SUM(C103:AE103)</f>
        <v>0</v>
      </c>
    </row>
    <row r="104" spans="1:32" x14ac:dyDescent="0.2">
      <c r="A104" s="50">
        <f>+A103+0.1</f>
        <v>2009.1</v>
      </c>
      <c r="B104" s="80" t="s">
        <v>18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21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81">
        <f>SUM(C104:AE104)</f>
        <v>0</v>
      </c>
    </row>
    <row r="105" spans="1:32" x14ac:dyDescent="0.2">
      <c r="A105" s="50">
        <f>+A104+0.1</f>
        <v>2009.1999999999998</v>
      </c>
      <c r="B105" s="80" t="s">
        <v>19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21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81">
        <f>SUM(C105:AE105)</f>
        <v>0</v>
      </c>
    </row>
    <row r="106" spans="1:32" x14ac:dyDescent="0.2">
      <c r="A106" s="50">
        <f>+A105+0.1</f>
        <v>2009.2999999999997</v>
      </c>
      <c r="B106" s="80" t="s">
        <v>20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77"/>
      <c r="S106" s="204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81">
        <f>SUM(C106:AE106)</f>
        <v>0</v>
      </c>
    </row>
    <row r="107" spans="1:32" x14ac:dyDescent="0.2">
      <c r="A107" s="82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221"/>
      <c r="X107" s="83"/>
      <c r="Y107" s="83"/>
      <c r="Z107" s="83"/>
      <c r="AA107" s="83"/>
      <c r="AB107" s="83"/>
      <c r="AC107" s="83"/>
      <c r="AD107" s="83"/>
      <c r="AE107" s="83"/>
      <c r="AF107" s="84"/>
    </row>
    <row r="108" spans="1:32" x14ac:dyDescent="0.2">
      <c r="A108" s="79">
        <f>+A103+1</f>
        <v>2010</v>
      </c>
      <c r="B108" s="80" t="s">
        <v>17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81">
        <f>SUM(C108:AE108)</f>
        <v>0</v>
      </c>
    </row>
    <row r="109" spans="1:32" x14ac:dyDescent="0.2">
      <c r="A109" s="50">
        <f>+A108+0.1</f>
        <v>2010.1</v>
      </c>
      <c r="B109" s="80" t="s">
        <v>18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81">
        <f>SUM(C109:AE109)</f>
        <v>0</v>
      </c>
    </row>
    <row r="110" spans="1:32" x14ac:dyDescent="0.2">
      <c r="A110" s="50">
        <f>+A109+0.1</f>
        <v>2010.1999999999998</v>
      </c>
      <c r="B110" s="80" t="s">
        <v>19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81">
        <f>SUM(C110:AE110)</f>
        <v>0</v>
      </c>
    </row>
    <row r="111" spans="1:32" x14ac:dyDescent="0.2">
      <c r="A111" s="50">
        <f>+A110+0.1</f>
        <v>2010.2999999999997</v>
      </c>
      <c r="B111" s="80" t="s">
        <v>20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81">
        <f>SUM(C111:AE111)</f>
        <v>0</v>
      </c>
    </row>
    <row r="112" spans="1:32" x14ac:dyDescent="0.2">
      <c r="A112" s="8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221"/>
      <c r="X112" s="83"/>
      <c r="Y112" s="83"/>
      <c r="Z112" s="83"/>
      <c r="AA112" s="83"/>
      <c r="AB112" s="83"/>
      <c r="AC112" s="83"/>
      <c r="AD112" s="83"/>
      <c r="AE112" s="83"/>
      <c r="AF112" s="84"/>
    </row>
    <row r="113" spans="1:32" x14ac:dyDescent="0.2">
      <c r="A113" s="79">
        <f>+A108+1</f>
        <v>2011</v>
      </c>
      <c r="B113" s="80" t="s">
        <v>17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81">
        <f>SUM(C113:AE113)</f>
        <v>0</v>
      </c>
    </row>
    <row r="114" spans="1:32" x14ac:dyDescent="0.2">
      <c r="A114" s="50">
        <f>+A113+0.1</f>
        <v>2011.1</v>
      </c>
      <c r="B114" s="80" t="s">
        <v>18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81">
        <f>SUM(C114:AE114)</f>
        <v>0</v>
      </c>
    </row>
    <row r="115" spans="1:32" x14ac:dyDescent="0.2">
      <c r="A115" s="50">
        <f>+A114+0.1</f>
        <v>2011.1999999999998</v>
      </c>
      <c r="B115" s="80" t="s">
        <v>19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81">
        <f>SUM(C115:AE115)</f>
        <v>0</v>
      </c>
    </row>
    <row r="116" spans="1:32" x14ac:dyDescent="0.2">
      <c r="A116" s="85">
        <f>+A115+0.1</f>
        <v>2011.2999999999997</v>
      </c>
      <c r="B116" s="77" t="s">
        <v>20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20"/>
      <c r="W116" s="20"/>
      <c r="X116" s="86"/>
      <c r="Y116" s="86"/>
      <c r="Z116" s="86"/>
      <c r="AA116" s="86"/>
      <c r="AB116" s="86"/>
      <c r="AC116" s="86"/>
      <c r="AD116" s="86"/>
      <c r="AE116" s="86"/>
      <c r="AF116" s="81">
        <f>SUM(C116:AE116)</f>
        <v>0</v>
      </c>
    </row>
    <row r="117" spans="1:32" x14ac:dyDescent="0.2">
      <c r="A117" s="87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222"/>
      <c r="W117" s="83"/>
      <c r="X117" s="222"/>
      <c r="Y117" s="222"/>
      <c r="Z117" s="222"/>
      <c r="AA117" s="222"/>
      <c r="AB117" s="222"/>
      <c r="AC117" s="222"/>
      <c r="AD117" s="222"/>
      <c r="AE117" s="222"/>
      <c r="AF117" s="84"/>
    </row>
    <row r="118" spans="1:32" x14ac:dyDescent="0.2">
      <c r="A118" s="79">
        <f>+A113+1</f>
        <v>2012</v>
      </c>
      <c r="B118" s="80" t="s">
        <v>17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21"/>
      <c r="W118" s="20"/>
      <c r="X118" s="20"/>
      <c r="Y118" s="20"/>
      <c r="Z118" s="20"/>
      <c r="AA118" s="20"/>
      <c r="AB118" s="20"/>
      <c r="AC118" s="20"/>
      <c r="AD118" s="20"/>
      <c r="AE118" s="20"/>
      <c r="AF118" s="81">
        <f>SUM(C118:AE118)</f>
        <v>0</v>
      </c>
    </row>
    <row r="119" spans="1:32" x14ac:dyDescent="0.2">
      <c r="A119" s="50">
        <f>+A118+0.1</f>
        <v>2012.1</v>
      </c>
      <c r="B119" s="80" t="s">
        <v>18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21"/>
      <c r="W119" s="20"/>
      <c r="X119" s="20"/>
      <c r="Y119" s="20"/>
      <c r="Z119" s="20"/>
      <c r="AA119" s="20"/>
      <c r="AB119" s="20"/>
      <c r="AC119" s="20"/>
      <c r="AD119" s="20"/>
      <c r="AE119" s="20"/>
      <c r="AF119" s="81">
        <f>SUM(C119:AE119)</f>
        <v>0</v>
      </c>
    </row>
    <row r="120" spans="1:32" x14ac:dyDescent="0.2">
      <c r="A120" s="50">
        <f>+A119+0.1</f>
        <v>2012.1999999999998</v>
      </c>
      <c r="B120" s="80" t="s">
        <v>19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21"/>
      <c r="W120" s="20"/>
      <c r="X120" s="20"/>
      <c r="Y120" s="20"/>
      <c r="Z120" s="20"/>
      <c r="AA120" s="20"/>
      <c r="AB120" s="20"/>
      <c r="AC120" s="20"/>
      <c r="AD120" s="20"/>
      <c r="AE120" s="20"/>
      <c r="AF120" s="81">
        <f>SUM(C120:AE120)</f>
        <v>0</v>
      </c>
    </row>
    <row r="121" spans="1:32" x14ac:dyDescent="0.2">
      <c r="A121" s="85">
        <f>+A120+0.1</f>
        <v>2012.2999999999997</v>
      </c>
      <c r="B121" s="77" t="s">
        <v>20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204"/>
      <c r="W121" s="20"/>
      <c r="X121" s="20"/>
      <c r="Y121" s="86"/>
      <c r="Z121" s="86"/>
      <c r="AA121" s="86"/>
      <c r="AB121" s="86"/>
      <c r="AC121" s="86"/>
      <c r="AD121" s="86"/>
      <c r="AE121" s="86"/>
      <c r="AF121" s="81">
        <f>SUM(C121:AE121)</f>
        <v>0</v>
      </c>
    </row>
    <row r="122" spans="1:32" x14ac:dyDescent="0.2">
      <c r="A122" s="87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222"/>
      <c r="W122" s="83"/>
      <c r="X122" s="83"/>
      <c r="Y122" s="222"/>
      <c r="Z122" s="222"/>
      <c r="AA122" s="222"/>
      <c r="AB122" s="222"/>
      <c r="AC122" s="222"/>
      <c r="AD122" s="222"/>
      <c r="AE122" s="222"/>
      <c r="AF122" s="84"/>
    </row>
    <row r="123" spans="1:32" x14ac:dyDescent="0.2">
      <c r="A123" s="79">
        <f>+A118+1</f>
        <v>2013</v>
      </c>
      <c r="B123" s="80" t="s">
        <v>17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21"/>
      <c r="W123" s="21"/>
      <c r="X123" s="20"/>
      <c r="Y123" s="20"/>
      <c r="Z123" s="20"/>
      <c r="AA123" s="20"/>
      <c r="AB123" s="20"/>
      <c r="AC123" s="20"/>
      <c r="AD123" s="20"/>
      <c r="AE123" s="20"/>
      <c r="AF123" s="81">
        <f>SUM(C123:AE123)</f>
        <v>0</v>
      </c>
    </row>
    <row r="124" spans="1:32" x14ac:dyDescent="0.2">
      <c r="A124" s="50">
        <f>+A123+0.1</f>
        <v>2013.1</v>
      </c>
      <c r="B124" s="80" t="s">
        <v>18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21"/>
      <c r="W124" s="21"/>
      <c r="X124" s="20"/>
      <c r="Y124" s="20"/>
      <c r="Z124" s="20"/>
      <c r="AA124" s="20"/>
      <c r="AB124" s="20"/>
      <c r="AC124" s="20"/>
      <c r="AD124" s="20"/>
      <c r="AE124" s="20"/>
      <c r="AF124" s="81">
        <f>SUM(C124:AE124)</f>
        <v>0</v>
      </c>
    </row>
    <row r="125" spans="1:32" x14ac:dyDescent="0.2">
      <c r="A125" s="50">
        <f>+A124+0.1</f>
        <v>2013.1999999999998</v>
      </c>
      <c r="B125" s="80" t="s">
        <v>19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21"/>
      <c r="W125" s="21"/>
      <c r="X125" s="20"/>
      <c r="Y125" s="20"/>
      <c r="Z125" s="20"/>
      <c r="AA125" s="20"/>
      <c r="AB125" s="20"/>
      <c r="AC125" s="20"/>
      <c r="AD125" s="20"/>
      <c r="AE125" s="20"/>
      <c r="AF125" s="81">
        <f>SUM(C125:AE125)</f>
        <v>0</v>
      </c>
    </row>
    <row r="126" spans="1:32" x14ac:dyDescent="0.2">
      <c r="A126" s="85">
        <f>+A125+0.1</f>
        <v>2013.2999999999997</v>
      </c>
      <c r="B126" s="77" t="s">
        <v>20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204"/>
      <c r="W126" s="21"/>
      <c r="X126" s="20"/>
      <c r="Y126" s="86"/>
      <c r="Z126" s="86"/>
      <c r="AA126" s="86"/>
      <c r="AB126" s="86"/>
      <c r="AC126" s="86"/>
      <c r="AD126" s="86"/>
      <c r="AE126" s="86"/>
      <c r="AF126" s="81">
        <f>SUM(C126:AE126)</f>
        <v>0</v>
      </c>
    </row>
    <row r="127" spans="1:32" x14ac:dyDescent="0.2">
      <c r="A127" s="87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222"/>
      <c r="W127" s="222"/>
      <c r="X127" s="83"/>
      <c r="Y127" s="222"/>
      <c r="Z127" s="222"/>
      <c r="AA127" s="222"/>
      <c r="AB127" s="222"/>
      <c r="AC127" s="222"/>
      <c r="AD127" s="222"/>
      <c r="AE127" s="222"/>
      <c r="AF127" s="84"/>
    </row>
    <row r="128" spans="1:32" x14ac:dyDescent="0.2">
      <c r="A128" s="79">
        <f>+A123+1</f>
        <v>2014</v>
      </c>
      <c r="B128" s="80" t="s">
        <v>17</v>
      </c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21"/>
      <c r="W128" s="80"/>
      <c r="X128" s="21"/>
      <c r="Y128" s="20"/>
      <c r="Z128" s="20"/>
      <c r="AA128" s="20"/>
      <c r="AB128" s="20"/>
      <c r="AC128" s="20"/>
      <c r="AD128" s="20"/>
      <c r="AE128" s="20"/>
      <c r="AF128" s="81">
        <f>SUM(C128:AE128)</f>
        <v>0</v>
      </c>
    </row>
    <row r="129" spans="1:32" x14ac:dyDescent="0.2">
      <c r="A129" s="50">
        <f>+A128+0.1</f>
        <v>2014.1</v>
      </c>
      <c r="B129" s="80" t="s">
        <v>18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21"/>
      <c r="W129" s="80"/>
      <c r="X129" s="21"/>
      <c r="Y129" s="20"/>
      <c r="Z129" s="20"/>
      <c r="AA129" s="20"/>
      <c r="AB129" s="20"/>
      <c r="AC129" s="20"/>
      <c r="AD129" s="20"/>
      <c r="AE129" s="20"/>
      <c r="AF129" s="81">
        <f>SUM(C129:AE129)</f>
        <v>0</v>
      </c>
    </row>
    <row r="130" spans="1:32" x14ac:dyDescent="0.2">
      <c r="A130" s="50">
        <f>+A129+0.1</f>
        <v>2014.1999999999998</v>
      </c>
      <c r="B130" s="80" t="s">
        <v>19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21"/>
      <c r="W130" s="80"/>
      <c r="X130" s="21"/>
      <c r="Y130" s="20"/>
      <c r="Z130" s="20"/>
      <c r="AA130" s="20"/>
      <c r="AB130" s="20"/>
      <c r="AC130" s="20"/>
      <c r="AD130" s="20"/>
      <c r="AE130" s="20"/>
      <c r="AF130" s="81">
        <f>SUM(C130:AE130)</f>
        <v>0</v>
      </c>
    </row>
    <row r="131" spans="1:32" x14ac:dyDescent="0.2">
      <c r="A131" s="85">
        <f>+A130+0.1</f>
        <v>2014.2999999999997</v>
      </c>
      <c r="B131" s="77" t="s">
        <v>20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204"/>
      <c r="W131" s="77"/>
      <c r="X131" s="21"/>
      <c r="Y131" s="86"/>
      <c r="Z131" s="86"/>
      <c r="AA131" s="86"/>
      <c r="AB131" s="86"/>
      <c r="AC131" s="86"/>
      <c r="AD131" s="86"/>
      <c r="AE131" s="86"/>
      <c r="AF131" s="81">
        <f>SUM(C131:AE131)</f>
        <v>0</v>
      </c>
    </row>
    <row r="132" spans="1:32" x14ac:dyDescent="0.2">
      <c r="A132" s="87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221"/>
      <c r="X132" s="83"/>
      <c r="Y132" s="83"/>
      <c r="Z132" s="83"/>
      <c r="AA132" s="83"/>
      <c r="AB132" s="83"/>
      <c r="AC132" s="83"/>
      <c r="AD132" s="83"/>
      <c r="AE132" s="83"/>
      <c r="AF132" s="84"/>
    </row>
    <row r="133" spans="1:32" x14ac:dyDescent="0.2">
      <c r="A133" s="79">
        <f>+A128+1</f>
        <v>2015</v>
      </c>
      <c r="B133" s="80" t="s">
        <v>17</v>
      </c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21"/>
      <c r="V133" s="21"/>
      <c r="W133" s="21"/>
      <c r="X133" s="21"/>
      <c r="Y133" s="21"/>
      <c r="Z133" s="20"/>
      <c r="AA133" s="20"/>
      <c r="AB133" s="20"/>
      <c r="AC133" s="20"/>
      <c r="AD133" s="20"/>
      <c r="AE133" s="20"/>
      <c r="AF133" s="81">
        <f>SUM(C133:AE133)</f>
        <v>0</v>
      </c>
    </row>
    <row r="134" spans="1:32" x14ac:dyDescent="0.2">
      <c r="A134" s="50">
        <f>+A133+0.1</f>
        <v>2015.1</v>
      </c>
      <c r="B134" s="80" t="s">
        <v>18</v>
      </c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21"/>
      <c r="V134" s="21"/>
      <c r="W134" s="21"/>
      <c r="X134" s="21"/>
      <c r="Y134" s="21"/>
      <c r="Z134" s="20"/>
      <c r="AA134" s="20"/>
      <c r="AB134" s="20"/>
      <c r="AC134" s="20"/>
      <c r="AD134" s="20"/>
      <c r="AE134" s="20"/>
      <c r="AF134" s="81">
        <f>SUM(C134:AE134)</f>
        <v>0</v>
      </c>
    </row>
    <row r="135" spans="1:32" x14ac:dyDescent="0.2">
      <c r="A135" s="50">
        <f>+A134+0.1</f>
        <v>2015.1999999999998</v>
      </c>
      <c r="B135" s="80" t="s">
        <v>19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21"/>
      <c r="V135" s="21"/>
      <c r="W135" s="21"/>
      <c r="X135" s="21"/>
      <c r="Y135" s="21"/>
      <c r="Z135" s="20"/>
      <c r="AA135" s="20"/>
      <c r="AB135" s="20"/>
      <c r="AC135" s="20"/>
      <c r="AD135" s="20"/>
      <c r="AE135" s="20"/>
      <c r="AF135" s="81">
        <f>SUM(C135:AE135)</f>
        <v>0</v>
      </c>
    </row>
    <row r="136" spans="1:32" x14ac:dyDescent="0.2">
      <c r="A136" s="85">
        <f>+A135+0.1</f>
        <v>2015.2999999999997</v>
      </c>
      <c r="B136" s="77" t="s">
        <v>20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21"/>
      <c r="V136" s="21"/>
      <c r="W136" s="21"/>
      <c r="X136" s="21"/>
      <c r="Y136" s="21"/>
      <c r="Z136" s="20"/>
      <c r="AA136" s="20"/>
      <c r="AB136" s="20"/>
      <c r="AC136" s="20"/>
      <c r="AD136" s="20"/>
      <c r="AE136" s="20"/>
      <c r="AF136" s="81">
        <f>SUM(C136:AE136)</f>
        <v>0</v>
      </c>
    </row>
    <row r="137" spans="1:32" x14ac:dyDescent="0.2">
      <c r="A137" s="87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222"/>
      <c r="V137" s="222"/>
      <c r="W137" s="223"/>
      <c r="X137" s="222"/>
      <c r="Y137" s="222"/>
      <c r="Z137" s="83"/>
      <c r="AA137" s="83"/>
      <c r="AB137" s="83"/>
      <c r="AC137" s="83"/>
      <c r="AD137" s="83"/>
      <c r="AE137" s="83"/>
      <c r="AF137" s="84"/>
    </row>
    <row r="138" spans="1:32" s="25" customFormat="1" x14ac:dyDescent="0.2">
      <c r="A138" s="79">
        <f>+A133+1</f>
        <v>2016</v>
      </c>
      <c r="B138" s="80" t="s">
        <v>17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21"/>
      <c r="V138" s="21"/>
      <c r="W138" s="21"/>
      <c r="X138" s="21"/>
      <c r="Y138" s="21"/>
      <c r="Z138" s="21"/>
      <c r="AA138" s="20"/>
      <c r="AB138" s="20"/>
      <c r="AC138" s="20"/>
      <c r="AD138" s="20"/>
      <c r="AE138" s="20"/>
      <c r="AF138" s="81">
        <f>SUM(C138:AE138)</f>
        <v>0</v>
      </c>
    </row>
    <row r="139" spans="1:32" s="25" customFormat="1" x14ac:dyDescent="0.2">
      <c r="A139" s="50">
        <f>+A138+0.1</f>
        <v>2016.1</v>
      </c>
      <c r="B139" s="80" t="s">
        <v>18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21"/>
      <c r="V139" s="21"/>
      <c r="W139" s="21"/>
      <c r="X139" s="21"/>
      <c r="Y139" s="21"/>
      <c r="Z139" s="21"/>
      <c r="AA139" s="20"/>
      <c r="AB139" s="20"/>
      <c r="AC139" s="20"/>
      <c r="AD139" s="20"/>
      <c r="AE139" s="20"/>
      <c r="AF139" s="81">
        <f>SUM(C139:AE139)</f>
        <v>0</v>
      </c>
    </row>
    <row r="140" spans="1:32" s="25" customFormat="1" x14ac:dyDescent="0.2">
      <c r="A140" s="50">
        <f>+A139+0.1</f>
        <v>2016.1999999999998</v>
      </c>
      <c r="B140" s="80" t="s">
        <v>19</v>
      </c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21"/>
      <c r="V140" s="21"/>
      <c r="W140" s="21"/>
      <c r="X140" s="21"/>
      <c r="Y140" s="21"/>
      <c r="Z140" s="21"/>
      <c r="AA140" s="20"/>
      <c r="AB140" s="20"/>
      <c r="AC140" s="20"/>
      <c r="AD140" s="20"/>
      <c r="AE140" s="20"/>
      <c r="AF140" s="81">
        <f>SUM(C140:AE140)</f>
        <v>0</v>
      </c>
    </row>
    <row r="141" spans="1:32" s="25" customFormat="1" x14ac:dyDescent="0.2">
      <c r="A141" s="85">
        <f>+A140+0.1</f>
        <v>2016.2999999999997</v>
      </c>
      <c r="B141" s="77" t="s">
        <v>20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204"/>
      <c r="V141" s="21"/>
      <c r="W141" s="21"/>
      <c r="X141" s="204"/>
      <c r="Y141" s="204"/>
      <c r="Z141" s="204"/>
      <c r="AA141" s="86"/>
      <c r="AB141" s="86"/>
      <c r="AC141" s="86"/>
      <c r="AD141" s="86"/>
      <c r="AE141" s="86"/>
      <c r="AF141" s="81">
        <f>SUM(C141:AE141)</f>
        <v>0</v>
      </c>
    </row>
    <row r="142" spans="1:32" s="25" customFormat="1" x14ac:dyDescent="0.2">
      <c r="A142" s="87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84"/>
    </row>
    <row r="143" spans="1:32" s="25" customFormat="1" hidden="1" x14ac:dyDescent="0.2">
      <c r="A143" s="79">
        <f>+A138+1</f>
        <v>2017</v>
      </c>
      <c r="B143" s="80" t="s">
        <v>17</v>
      </c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21"/>
      <c r="V143" s="21"/>
      <c r="W143" s="21"/>
      <c r="X143" s="21"/>
      <c r="Y143" s="21"/>
      <c r="Z143" s="21"/>
      <c r="AA143" s="21"/>
      <c r="AB143" s="20"/>
      <c r="AC143" s="20"/>
      <c r="AD143" s="20"/>
      <c r="AE143" s="20"/>
      <c r="AF143" s="81">
        <f>SUM(C143:AE143)</f>
        <v>0</v>
      </c>
    </row>
    <row r="144" spans="1:32" s="25" customFormat="1" hidden="1" x14ac:dyDescent="0.2">
      <c r="A144" s="50">
        <f>+A143+0.1</f>
        <v>2017.1</v>
      </c>
      <c r="B144" s="80" t="s">
        <v>18</v>
      </c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21"/>
      <c r="V144" s="21"/>
      <c r="W144" s="21"/>
      <c r="X144" s="21"/>
      <c r="Y144" s="21"/>
      <c r="Z144" s="21"/>
      <c r="AA144" s="21"/>
      <c r="AB144" s="20"/>
      <c r="AC144" s="20"/>
      <c r="AD144" s="20"/>
      <c r="AE144" s="20"/>
      <c r="AF144" s="81">
        <f>SUM(C144:AE144)</f>
        <v>0</v>
      </c>
    </row>
    <row r="145" spans="1:32" s="25" customFormat="1" hidden="1" x14ac:dyDescent="0.2">
      <c r="A145" s="50">
        <f>+A144+0.1</f>
        <v>2017.1999999999998</v>
      </c>
      <c r="B145" s="80" t="s">
        <v>19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21"/>
      <c r="V145" s="21"/>
      <c r="W145" s="21"/>
      <c r="X145" s="21"/>
      <c r="Y145" s="21"/>
      <c r="Z145" s="21"/>
      <c r="AA145" s="21"/>
      <c r="AB145" s="20"/>
      <c r="AC145" s="20"/>
      <c r="AD145" s="20"/>
      <c r="AE145" s="20"/>
      <c r="AF145" s="81">
        <f>SUM(C145:AE145)</f>
        <v>0</v>
      </c>
    </row>
    <row r="146" spans="1:32" s="25" customFormat="1" hidden="1" x14ac:dyDescent="0.2">
      <c r="A146" s="85">
        <f>+A145+0.1</f>
        <v>2017.2999999999997</v>
      </c>
      <c r="B146" s="77" t="s">
        <v>20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204"/>
      <c r="V146" s="204"/>
      <c r="W146" s="21"/>
      <c r="X146" s="21"/>
      <c r="Y146" s="204"/>
      <c r="Z146" s="204"/>
      <c r="AA146" s="204"/>
      <c r="AB146" s="86"/>
      <c r="AC146" s="86"/>
      <c r="AD146" s="86"/>
      <c r="AE146" s="86"/>
      <c r="AF146" s="81">
        <f>SUM(C146:AE146)</f>
        <v>0</v>
      </c>
    </row>
    <row r="147" spans="1:32" s="25" customFormat="1" hidden="1" x14ac:dyDescent="0.2">
      <c r="A147" s="87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84"/>
    </row>
    <row r="148" spans="1:32" hidden="1" x14ac:dyDescent="0.2">
      <c r="A148" s="79">
        <f>+A143+1</f>
        <v>2018</v>
      </c>
      <c r="B148" s="80" t="s">
        <v>17</v>
      </c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21"/>
      <c r="V148" s="21"/>
      <c r="W148" s="21"/>
      <c r="X148" s="21"/>
      <c r="Y148" s="21"/>
      <c r="Z148" s="21"/>
      <c r="AA148" s="21"/>
      <c r="AB148" s="21"/>
      <c r="AC148" s="250"/>
      <c r="AD148" s="250"/>
      <c r="AE148" s="250"/>
      <c r="AF148" s="81">
        <f>SUM(C148:AE148)</f>
        <v>0</v>
      </c>
    </row>
    <row r="149" spans="1:32" hidden="1" x14ac:dyDescent="0.2">
      <c r="A149" s="50">
        <f>+A148+0.1</f>
        <v>2018.1</v>
      </c>
      <c r="B149" s="80" t="s">
        <v>18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21"/>
      <c r="V149" s="21"/>
      <c r="W149" s="21"/>
      <c r="X149" s="21"/>
      <c r="Y149" s="21"/>
      <c r="Z149" s="21"/>
      <c r="AA149" s="21"/>
      <c r="AB149" s="21"/>
      <c r="AC149" s="250"/>
      <c r="AD149" s="250"/>
      <c r="AE149" s="250"/>
      <c r="AF149" s="81">
        <f>SUM(C149:AE149)</f>
        <v>0</v>
      </c>
    </row>
    <row r="150" spans="1:32" ht="25.5" hidden="1" customHeight="1" x14ac:dyDescent="0.2">
      <c r="A150" s="50">
        <f>+A149+0.1</f>
        <v>2018.1999999999998</v>
      </c>
      <c r="B150" s="80" t="s">
        <v>19</v>
      </c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21"/>
      <c r="V150" s="21"/>
      <c r="W150" s="21"/>
      <c r="X150" s="21"/>
      <c r="Y150" s="21"/>
      <c r="Z150" s="21"/>
      <c r="AA150" s="21"/>
      <c r="AB150" s="21"/>
      <c r="AC150" s="250"/>
      <c r="AD150" s="250"/>
      <c r="AE150" s="250"/>
      <c r="AF150" s="81">
        <f>SUM(C150:AE150)</f>
        <v>0</v>
      </c>
    </row>
    <row r="151" spans="1:32" hidden="1" x14ac:dyDescent="0.2">
      <c r="A151" s="85">
        <f>+A150+0.1</f>
        <v>2018.2999999999997</v>
      </c>
      <c r="B151" s="77" t="s">
        <v>20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204"/>
      <c r="V151" s="204"/>
      <c r="W151" s="21"/>
      <c r="X151" s="21"/>
      <c r="Y151" s="204"/>
      <c r="Z151" s="204"/>
      <c r="AA151" s="204"/>
      <c r="AB151" s="204"/>
      <c r="AC151" s="251"/>
      <c r="AD151" s="251"/>
      <c r="AE151" s="251"/>
      <c r="AF151" s="81">
        <f>SUM(C151:AE151)</f>
        <v>0</v>
      </c>
    </row>
    <row r="152" spans="1:32" hidden="1" x14ac:dyDescent="0.2">
      <c r="A152" s="87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84"/>
    </row>
    <row r="153" spans="1:32" hidden="1" x14ac:dyDescent="0.2">
      <c r="A153" s="79">
        <f>+A148+1</f>
        <v>2019</v>
      </c>
      <c r="B153" s="80" t="s">
        <v>17</v>
      </c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21"/>
      <c r="V153" s="21"/>
      <c r="W153" s="21"/>
      <c r="X153" s="21"/>
      <c r="Y153" s="21"/>
      <c r="Z153" s="21"/>
      <c r="AA153" s="21"/>
      <c r="AB153" s="21"/>
      <c r="AC153" s="21"/>
      <c r="AD153" s="250"/>
      <c r="AE153" s="250"/>
      <c r="AF153" s="81">
        <f>SUM(C153:AE153)</f>
        <v>0</v>
      </c>
    </row>
    <row r="154" spans="1:32" hidden="1" x14ac:dyDescent="0.2">
      <c r="A154" s="50">
        <f>+A153+0.1</f>
        <v>2019.1</v>
      </c>
      <c r="B154" s="80" t="s">
        <v>18</v>
      </c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21"/>
      <c r="V154" s="21"/>
      <c r="W154" s="21"/>
      <c r="X154" s="21"/>
      <c r="Y154" s="21"/>
      <c r="Z154" s="21"/>
      <c r="AA154" s="21"/>
      <c r="AB154" s="21"/>
      <c r="AC154" s="21"/>
      <c r="AD154" s="250"/>
      <c r="AE154" s="250"/>
      <c r="AF154" s="81">
        <f>SUM(C154:AE154)</f>
        <v>0</v>
      </c>
    </row>
    <row r="155" spans="1:32" hidden="1" x14ac:dyDescent="0.2">
      <c r="A155" s="50">
        <f>+A154+0.1</f>
        <v>2019.1999999999998</v>
      </c>
      <c r="B155" s="80" t="s">
        <v>19</v>
      </c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21"/>
      <c r="V155" s="21"/>
      <c r="W155" s="21"/>
      <c r="X155" s="21"/>
      <c r="Y155" s="21"/>
      <c r="Z155" s="21"/>
      <c r="AA155" s="21"/>
      <c r="AB155" s="21"/>
      <c r="AC155" s="21"/>
      <c r="AD155" s="250"/>
      <c r="AE155" s="250"/>
      <c r="AF155" s="81">
        <f>SUM(C155:AE155)</f>
        <v>0</v>
      </c>
    </row>
    <row r="156" spans="1:32" hidden="1" x14ac:dyDescent="0.2">
      <c r="A156" s="85">
        <f>+A155+0.1</f>
        <v>2019.2999999999997</v>
      </c>
      <c r="B156" s="77" t="s">
        <v>20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204"/>
      <c r="V156" s="204"/>
      <c r="W156" s="204"/>
      <c r="X156" s="225"/>
      <c r="Y156" s="204"/>
      <c r="Z156" s="204"/>
      <c r="AA156" s="204"/>
      <c r="AB156" s="204"/>
      <c r="AC156" s="204"/>
      <c r="AD156" s="251"/>
      <c r="AE156" s="251"/>
      <c r="AF156" s="81">
        <f>SUM(C156:AE156)</f>
        <v>0</v>
      </c>
    </row>
    <row r="157" spans="1:32" hidden="1" x14ac:dyDescent="0.2">
      <c r="A157" s="87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222"/>
      <c r="W157" s="223"/>
      <c r="X157" s="222"/>
      <c r="Y157" s="222"/>
      <c r="Z157" s="222"/>
      <c r="AA157" s="222"/>
      <c r="AB157" s="222"/>
      <c r="AC157" s="222"/>
      <c r="AD157" s="222"/>
      <c r="AE157" s="222"/>
      <c r="AF157" s="248"/>
    </row>
    <row r="158" spans="1:32" hidden="1" x14ac:dyDescent="0.2">
      <c r="A158" s="79">
        <f>+A153+1</f>
        <v>2020</v>
      </c>
      <c r="B158" s="80" t="s">
        <v>17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21"/>
      <c r="W158" s="145"/>
      <c r="X158" s="21"/>
      <c r="Y158" s="21"/>
      <c r="Z158" s="21"/>
      <c r="AA158" s="21"/>
      <c r="AB158" s="21"/>
      <c r="AC158" s="21"/>
      <c r="AD158" s="21"/>
      <c r="AE158" s="20"/>
      <c r="AF158" s="81">
        <f>SUM(C158:AE158)</f>
        <v>0</v>
      </c>
    </row>
    <row r="159" spans="1:32" hidden="1" x14ac:dyDescent="0.2">
      <c r="A159" s="50">
        <f>+A158+0.1</f>
        <v>2020.1</v>
      </c>
      <c r="B159" s="80" t="s">
        <v>18</v>
      </c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21"/>
      <c r="W159" s="145"/>
      <c r="X159" s="21"/>
      <c r="Y159" s="21"/>
      <c r="Z159" s="21"/>
      <c r="AA159" s="21"/>
      <c r="AB159" s="21"/>
      <c r="AC159" s="21"/>
      <c r="AD159" s="21"/>
      <c r="AE159" s="20"/>
      <c r="AF159" s="81">
        <f>SUM(C159:AE159)</f>
        <v>0</v>
      </c>
    </row>
    <row r="160" spans="1:32" hidden="1" x14ac:dyDescent="0.2">
      <c r="A160" s="50">
        <f>+A159+0.1</f>
        <v>2020.1999999999998</v>
      </c>
      <c r="B160" s="80" t="s">
        <v>19</v>
      </c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21"/>
      <c r="W160" s="145"/>
      <c r="X160" s="21"/>
      <c r="Y160" s="21"/>
      <c r="Z160" s="21"/>
      <c r="AA160" s="21"/>
      <c r="AB160" s="21"/>
      <c r="AC160" s="21"/>
      <c r="AD160" s="21"/>
      <c r="AE160" s="20"/>
      <c r="AF160" s="81">
        <f>SUM(C160:AE160)</f>
        <v>0</v>
      </c>
    </row>
    <row r="161" spans="1:32" hidden="1" x14ac:dyDescent="0.2">
      <c r="A161" s="85">
        <f>+A160+0.1</f>
        <v>2020.2999999999997</v>
      </c>
      <c r="B161" s="77" t="s">
        <v>20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204"/>
      <c r="W161" s="225"/>
      <c r="X161" s="204"/>
      <c r="Y161" s="204"/>
      <c r="Z161" s="204"/>
      <c r="AA161" s="204"/>
      <c r="AB161" s="204"/>
      <c r="AC161" s="204"/>
      <c r="AD161" s="204"/>
      <c r="AE161" s="86"/>
      <c r="AF161" s="81">
        <f>SUM(C161:AE161)</f>
        <v>0</v>
      </c>
    </row>
    <row r="162" spans="1:32" hidden="1" x14ac:dyDescent="0.2">
      <c r="A162" s="82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222"/>
      <c r="W162" s="223"/>
      <c r="X162" s="222"/>
      <c r="Y162" s="222"/>
      <c r="Z162" s="222"/>
      <c r="AA162" s="222"/>
      <c r="AB162" s="222"/>
      <c r="AC162" s="222"/>
      <c r="AD162" s="222"/>
      <c r="AE162" s="222"/>
      <c r="AF162" s="84"/>
    </row>
    <row r="163" spans="1:32" x14ac:dyDescent="0.2">
      <c r="A163" s="79" t="s">
        <v>16</v>
      </c>
      <c r="B163" s="80" t="s">
        <v>17</v>
      </c>
      <c r="C163" s="88">
        <f t="shared" ref="C163:AE166" si="1">SUMIF($B$18:$B$161,$B18,C$18:C$161)</f>
        <v>0</v>
      </c>
      <c r="D163" s="88">
        <f t="shared" si="1"/>
        <v>0</v>
      </c>
      <c r="E163" s="88">
        <f t="shared" si="1"/>
        <v>0</v>
      </c>
      <c r="F163" s="88">
        <f t="shared" si="1"/>
        <v>0</v>
      </c>
      <c r="G163" s="88">
        <f t="shared" si="1"/>
        <v>0</v>
      </c>
      <c r="H163" s="88">
        <f t="shared" si="1"/>
        <v>0</v>
      </c>
      <c r="I163" s="88">
        <f t="shared" si="1"/>
        <v>0</v>
      </c>
      <c r="J163" s="88">
        <f t="shared" si="1"/>
        <v>0</v>
      </c>
      <c r="K163" s="88">
        <f t="shared" si="1"/>
        <v>0</v>
      </c>
      <c r="L163" s="88">
        <f t="shared" si="1"/>
        <v>0</v>
      </c>
      <c r="M163" s="88">
        <f t="shared" si="1"/>
        <v>0</v>
      </c>
      <c r="N163" s="88">
        <f t="shared" si="1"/>
        <v>0</v>
      </c>
      <c r="O163" s="88">
        <f t="shared" si="1"/>
        <v>0</v>
      </c>
      <c r="P163" s="88">
        <f t="shared" si="1"/>
        <v>0</v>
      </c>
      <c r="Q163" s="88">
        <f t="shared" si="1"/>
        <v>0</v>
      </c>
      <c r="R163" s="88">
        <f t="shared" si="1"/>
        <v>0</v>
      </c>
      <c r="S163" s="88">
        <f t="shared" si="1"/>
        <v>0</v>
      </c>
      <c r="T163" s="88">
        <f t="shared" si="1"/>
        <v>0</v>
      </c>
      <c r="U163" s="88">
        <f t="shared" si="1"/>
        <v>0</v>
      </c>
      <c r="V163" s="88">
        <f t="shared" si="1"/>
        <v>0</v>
      </c>
      <c r="W163" s="88">
        <f t="shared" si="1"/>
        <v>0</v>
      </c>
      <c r="X163" s="88">
        <f t="shared" si="1"/>
        <v>0</v>
      </c>
      <c r="Y163" s="88">
        <f t="shared" si="1"/>
        <v>0</v>
      </c>
      <c r="Z163" s="88">
        <f>SUMIF($B$18:$B$161,$B18,Z$18:Z$161)</f>
        <v>0</v>
      </c>
      <c r="AA163" s="88">
        <f t="shared" ref="AA163:AE166" si="2">SUMIF($B$18:$B$161,$B18,AA$18:AA$161)</f>
        <v>0</v>
      </c>
      <c r="AB163" s="88">
        <f t="shared" si="2"/>
        <v>0</v>
      </c>
      <c r="AC163" s="88">
        <f t="shared" si="2"/>
        <v>0</v>
      </c>
      <c r="AD163" s="88">
        <f t="shared" si="2"/>
        <v>0</v>
      </c>
      <c r="AE163" s="88">
        <f t="shared" si="2"/>
        <v>0</v>
      </c>
      <c r="AF163" s="81">
        <f>SUM(C163:AE163)</f>
        <v>0</v>
      </c>
    </row>
    <row r="164" spans="1:32" x14ac:dyDescent="0.2">
      <c r="A164" s="79" t="s">
        <v>21</v>
      </c>
      <c r="B164" s="80" t="s">
        <v>18</v>
      </c>
      <c r="C164" s="88">
        <f t="shared" si="1"/>
        <v>0</v>
      </c>
      <c r="D164" s="88">
        <f t="shared" si="1"/>
        <v>0</v>
      </c>
      <c r="E164" s="88">
        <f t="shared" si="1"/>
        <v>0</v>
      </c>
      <c r="F164" s="88">
        <f t="shared" si="1"/>
        <v>0</v>
      </c>
      <c r="G164" s="88">
        <f t="shared" si="1"/>
        <v>0</v>
      </c>
      <c r="H164" s="88">
        <f t="shared" si="1"/>
        <v>0</v>
      </c>
      <c r="I164" s="88">
        <f t="shared" si="1"/>
        <v>0</v>
      </c>
      <c r="J164" s="88">
        <f t="shared" si="1"/>
        <v>0</v>
      </c>
      <c r="K164" s="88">
        <f t="shared" si="1"/>
        <v>0</v>
      </c>
      <c r="L164" s="88">
        <f t="shared" si="1"/>
        <v>0</v>
      </c>
      <c r="M164" s="88">
        <f t="shared" si="1"/>
        <v>0</v>
      </c>
      <c r="N164" s="88">
        <f t="shared" si="1"/>
        <v>0</v>
      </c>
      <c r="O164" s="88">
        <f t="shared" si="1"/>
        <v>0</v>
      </c>
      <c r="P164" s="88">
        <f t="shared" si="1"/>
        <v>0</v>
      </c>
      <c r="Q164" s="88">
        <f t="shared" si="1"/>
        <v>0</v>
      </c>
      <c r="R164" s="88">
        <f t="shared" si="1"/>
        <v>0</v>
      </c>
      <c r="S164" s="88">
        <f t="shared" si="1"/>
        <v>0</v>
      </c>
      <c r="T164" s="88">
        <f t="shared" si="1"/>
        <v>0</v>
      </c>
      <c r="U164" s="88">
        <f t="shared" si="1"/>
        <v>0</v>
      </c>
      <c r="V164" s="88">
        <f t="shared" si="1"/>
        <v>0</v>
      </c>
      <c r="W164" s="88">
        <f t="shared" si="1"/>
        <v>0</v>
      </c>
      <c r="X164" s="88">
        <f t="shared" si="1"/>
        <v>0</v>
      </c>
      <c r="Y164" s="88">
        <f t="shared" si="1"/>
        <v>0</v>
      </c>
      <c r="Z164" s="88">
        <f t="shared" si="1"/>
        <v>0</v>
      </c>
      <c r="AA164" s="88">
        <f t="shared" si="2"/>
        <v>0</v>
      </c>
      <c r="AB164" s="88">
        <f t="shared" si="2"/>
        <v>0</v>
      </c>
      <c r="AC164" s="88">
        <f t="shared" si="2"/>
        <v>0</v>
      </c>
      <c r="AD164" s="88">
        <f t="shared" si="2"/>
        <v>0</v>
      </c>
      <c r="AE164" s="88">
        <f t="shared" si="2"/>
        <v>0</v>
      </c>
      <c r="AF164" s="81">
        <f>SUM(C164:AE164)</f>
        <v>0</v>
      </c>
    </row>
    <row r="165" spans="1:32" x14ac:dyDescent="0.2">
      <c r="A165" s="79" t="s">
        <v>22</v>
      </c>
      <c r="B165" s="80" t="s">
        <v>19</v>
      </c>
      <c r="C165" s="88">
        <f t="shared" si="1"/>
        <v>0</v>
      </c>
      <c r="D165" s="88">
        <f t="shared" si="1"/>
        <v>0</v>
      </c>
      <c r="E165" s="88">
        <f t="shared" si="1"/>
        <v>0</v>
      </c>
      <c r="F165" s="88">
        <f t="shared" si="1"/>
        <v>0</v>
      </c>
      <c r="G165" s="88">
        <f t="shared" si="1"/>
        <v>0</v>
      </c>
      <c r="H165" s="88">
        <f t="shared" si="1"/>
        <v>0</v>
      </c>
      <c r="I165" s="88">
        <f t="shared" si="1"/>
        <v>0</v>
      </c>
      <c r="J165" s="88">
        <f t="shared" si="1"/>
        <v>0</v>
      </c>
      <c r="K165" s="88">
        <f t="shared" si="1"/>
        <v>0</v>
      </c>
      <c r="L165" s="88">
        <f t="shared" si="1"/>
        <v>0</v>
      </c>
      <c r="M165" s="88">
        <f t="shared" si="1"/>
        <v>0</v>
      </c>
      <c r="N165" s="88">
        <f t="shared" si="1"/>
        <v>0</v>
      </c>
      <c r="O165" s="88">
        <f t="shared" si="1"/>
        <v>0</v>
      </c>
      <c r="P165" s="88">
        <f t="shared" si="1"/>
        <v>0</v>
      </c>
      <c r="Q165" s="88">
        <f t="shared" si="1"/>
        <v>0</v>
      </c>
      <c r="R165" s="88">
        <f t="shared" si="1"/>
        <v>0</v>
      </c>
      <c r="S165" s="88">
        <f t="shared" si="1"/>
        <v>0</v>
      </c>
      <c r="T165" s="88">
        <f t="shared" si="1"/>
        <v>0</v>
      </c>
      <c r="U165" s="88">
        <f t="shared" si="1"/>
        <v>0</v>
      </c>
      <c r="V165" s="88">
        <f t="shared" si="1"/>
        <v>0</v>
      </c>
      <c r="W165" s="88">
        <f t="shared" si="1"/>
        <v>0</v>
      </c>
      <c r="X165" s="88">
        <f t="shared" si="1"/>
        <v>0</v>
      </c>
      <c r="Y165" s="88">
        <f t="shared" si="1"/>
        <v>0</v>
      </c>
      <c r="Z165" s="88">
        <f t="shared" si="1"/>
        <v>0</v>
      </c>
      <c r="AA165" s="88">
        <f t="shared" si="2"/>
        <v>0</v>
      </c>
      <c r="AB165" s="88">
        <f t="shared" si="2"/>
        <v>0</v>
      </c>
      <c r="AC165" s="88">
        <f t="shared" si="2"/>
        <v>0</v>
      </c>
      <c r="AD165" s="88">
        <f t="shared" si="2"/>
        <v>0</v>
      </c>
      <c r="AE165" s="88">
        <f t="shared" si="2"/>
        <v>0</v>
      </c>
      <c r="AF165" s="81">
        <f>SUM(C165:AE165)</f>
        <v>0</v>
      </c>
    </row>
    <row r="166" spans="1:32" x14ac:dyDescent="0.2">
      <c r="A166" s="79" t="s">
        <v>23</v>
      </c>
      <c r="B166" s="80" t="s">
        <v>20</v>
      </c>
      <c r="C166" s="88">
        <f t="shared" si="1"/>
        <v>0</v>
      </c>
      <c r="D166" s="88">
        <f t="shared" si="1"/>
        <v>0</v>
      </c>
      <c r="E166" s="88">
        <f t="shared" si="1"/>
        <v>0</v>
      </c>
      <c r="F166" s="88">
        <f t="shared" si="1"/>
        <v>0</v>
      </c>
      <c r="G166" s="88">
        <f t="shared" si="1"/>
        <v>0</v>
      </c>
      <c r="H166" s="88">
        <f t="shared" si="1"/>
        <v>0</v>
      </c>
      <c r="I166" s="88">
        <f t="shared" si="1"/>
        <v>0</v>
      </c>
      <c r="J166" s="88">
        <f t="shared" si="1"/>
        <v>0</v>
      </c>
      <c r="K166" s="88">
        <f t="shared" si="1"/>
        <v>0</v>
      </c>
      <c r="L166" s="88">
        <f t="shared" si="1"/>
        <v>0</v>
      </c>
      <c r="M166" s="88">
        <f t="shared" si="1"/>
        <v>0</v>
      </c>
      <c r="N166" s="88">
        <f t="shared" si="1"/>
        <v>0</v>
      </c>
      <c r="O166" s="88">
        <f t="shared" si="1"/>
        <v>0</v>
      </c>
      <c r="P166" s="88">
        <f t="shared" si="1"/>
        <v>0</v>
      </c>
      <c r="Q166" s="88">
        <f t="shared" si="1"/>
        <v>0</v>
      </c>
      <c r="R166" s="88">
        <f t="shared" si="1"/>
        <v>0</v>
      </c>
      <c r="S166" s="88">
        <f t="shared" si="1"/>
        <v>0</v>
      </c>
      <c r="T166" s="88">
        <f t="shared" si="1"/>
        <v>0</v>
      </c>
      <c r="U166" s="88">
        <f t="shared" si="1"/>
        <v>0</v>
      </c>
      <c r="V166" s="88">
        <f t="shared" si="1"/>
        <v>0</v>
      </c>
      <c r="W166" s="88">
        <f t="shared" si="1"/>
        <v>0</v>
      </c>
      <c r="X166" s="88">
        <f t="shared" si="1"/>
        <v>0</v>
      </c>
      <c r="Y166" s="88">
        <f t="shared" si="1"/>
        <v>0</v>
      </c>
      <c r="Z166" s="88">
        <f t="shared" si="1"/>
        <v>0</v>
      </c>
      <c r="AA166" s="88">
        <f t="shared" si="2"/>
        <v>0</v>
      </c>
      <c r="AB166" s="88">
        <f t="shared" si="2"/>
        <v>0</v>
      </c>
      <c r="AC166" s="88">
        <f t="shared" si="2"/>
        <v>0</v>
      </c>
      <c r="AD166" s="88">
        <f t="shared" si="2"/>
        <v>0</v>
      </c>
      <c r="AE166" s="88">
        <f t="shared" si="2"/>
        <v>0</v>
      </c>
      <c r="AF166" s="81">
        <f>SUM(C166:AE166)</f>
        <v>0</v>
      </c>
    </row>
    <row r="167" spans="1:32" x14ac:dyDescent="0.2">
      <c r="A167" s="82"/>
      <c r="B167" s="83"/>
      <c r="C167" s="83"/>
      <c r="D167" s="83"/>
      <c r="E167" s="83"/>
      <c r="F167" s="83"/>
      <c r="G167" s="83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224"/>
      <c r="X167" s="89"/>
      <c r="Y167" s="89"/>
      <c r="Z167" s="89"/>
      <c r="AA167" s="89"/>
      <c r="AB167" s="89"/>
      <c r="AC167" s="89"/>
      <c r="AD167" s="89"/>
      <c r="AE167" s="89"/>
      <c r="AF167" s="84"/>
    </row>
    <row r="168" spans="1:32" x14ac:dyDescent="0.2">
      <c r="A168" s="79" t="s">
        <v>24</v>
      </c>
      <c r="B168" s="80" t="s">
        <v>17</v>
      </c>
      <c r="C168" s="80">
        <f>IF($R$2&gt;0,+C163-VLOOKUP($R$2,$A$18:$AE$161,C$16-1989),0)</f>
        <v>0</v>
      </c>
      <c r="D168" s="80">
        <f>IF($R$2&gt;0,+D163-VLOOKUP($R$2,$A$18:$AE$161,D$16-1989),0)</f>
        <v>0</v>
      </c>
      <c r="E168" s="80">
        <f>IF($R$2&gt;0,+E163-VLOOKUP($R$2,$A$18:$AE$161,E$16-1989),0)</f>
        <v>0</v>
      </c>
      <c r="F168" s="80">
        <f>IF($R$2&gt;0,+F163-VLOOKUP($R$2,$A$18:$AE$161,F$16-1989),0)</f>
        <v>0</v>
      </c>
      <c r="G168" s="80">
        <f>IF($R$2&gt;0,+G163-VLOOKUP($R$2,$A$18:$AE$161,G$16-1989),0)</f>
        <v>0</v>
      </c>
      <c r="H168" s="88">
        <f>IF($R$2&gt;0,+H163-VLOOKUP($R$2,$A$18:$AE$161,H$16-1989),0)</f>
        <v>0</v>
      </c>
      <c r="I168" s="88">
        <f>IF($R$2&gt;0,+I163-VLOOKUP($R$2,$A$18:$AE$161,I$16-1989),0)</f>
        <v>0</v>
      </c>
      <c r="J168" s="88">
        <f>IF($R$2&gt;0,+J163-VLOOKUP($R$2,$A$18:$AE$161,J$16-1989),0)</f>
        <v>0</v>
      </c>
      <c r="K168" s="88">
        <f>IF($R$2&gt;0,+K163-VLOOKUP($R$2,$A$18:$AE$161,K$16-1989),0)</f>
        <v>0</v>
      </c>
      <c r="L168" s="88">
        <f>IF($R$2&gt;0,+L163-VLOOKUP($R$2,$A$18:$AE$161,L$16-1989),0)</f>
        <v>0</v>
      </c>
      <c r="M168" s="88">
        <f>IF($R$2&gt;0,+M163-VLOOKUP($R$2,$A$18:$AE$161,M$16-1989),0)</f>
        <v>0</v>
      </c>
      <c r="N168" s="88">
        <f>IF($R$2&gt;0,+N163-VLOOKUP($R$2,$A$18:$AE$161,N$16-1989),0)</f>
        <v>0</v>
      </c>
      <c r="O168" s="88">
        <f>IF($R$2&gt;0,+O163-VLOOKUP($R$2,$A$18:$AE$161,O$16-1989),0)</f>
        <v>0</v>
      </c>
      <c r="P168" s="88">
        <f>IF($R$2&gt;0,+P163-VLOOKUP($R$2,$A$18:$AE$161,P$16-1989),0)</f>
        <v>0</v>
      </c>
      <c r="Q168" s="88">
        <f>IF($R$2&gt;0,+Q163-VLOOKUP($R$2,$A$18:$AE$161,Q$16-1989),0)</f>
        <v>0</v>
      </c>
      <c r="R168" s="88">
        <f>IF($R$2&gt;0,+R163-VLOOKUP($R$2,$A$18:$AE$161,R$16-1989),0)</f>
        <v>0</v>
      </c>
      <c r="S168" s="88">
        <f>IF($R$2&gt;0,+S163-VLOOKUP($R$2,$A$18:$AE$161,S$16-1989),0)</f>
        <v>0</v>
      </c>
      <c r="T168" s="88">
        <f>IF($R$2&gt;0,+T163-VLOOKUP($R$2,$A$18:$AE$161,T$16-1989),0)</f>
        <v>0</v>
      </c>
      <c r="U168" s="88">
        <f>IF($R$2&gt;0,+U163-VLOOKUP($R$2,$A$18:$AE$161,U$16-1989),0)</f>
        <v>0</v>
      </c>
      <c r="V168" s="88">
        <f>IF($R$2&gt;0,+V163-VLOOKUP($R$2,$A$18:$AE$161,V$16-1989),0)</f>
        <v>0</v>
      </c>
      <c r="W168" s="88">
        <f>IF($R$2&gt;0,+W163-VLOOKUP($R$2,$A$18:$AE$161,W$16-1989),0)</f>
        <v>0</v>
      </c>
      <c r="X168" s="88">
        <f>IF($R$2&gt;0,+X163-VLOOKUP($R$2,$A$18:$AE$161,X$16-1989),0)</f>
        <v>0</v>
      </c>
      <c r="Y168" s="88">
        <f>IF($R$2&gt;0,+Y163-VLOOKUP($R$2,$A$18:$AE$161,Y$16-1989),0)</f>
        <v>0</v>
      </c>
      <c r="Z168" s="88">
        <f>IF($R$2&gt;0,+Z163-VLOOKUP($R$2,$A$18:$AE$161,Z$16-1989),0)</f>
        <v>0</v>
      </c>
      <c r="AA168" s="88">
        <f>IF($R$2&gt;0,+AA163-VLOOKUP($R$2,$A$18:$AE$161,AA$16-1989),0)</f>
        <v>0</v>
      </c>
      <c r="AB168" s="88">
        <f>IF($R$2&gt;0,+AB163-VLOOKUP($R$2,$A$18:$AE$161,AB$16-1989),0)</f>
        <v>0</v>
      </c>
      <c r="AC168" s="88">
        <f>IF($R$2&gt;0,+AC163-VLOOKUP($R$2,$A$18:$AE$161,AC$16-1989),0)</f>
        <v>0</v>
      </c>
      <c r="AD168" s="88">
        <f>IF($R$2&gt;0,+AD163-VLOOKUP($R$2,$A$18:$AE$161,AD$16-1989),0)</f>
        <v>0</v>
      </c>
      <c r="AE168" s="88">
        <f>IF($R$2&gt;0,+AE163-VLOOKUP($R$2,$A$18:$AE$161,AE$16-1989),0)</f>
        <v>0</v>
      </c>
      <c r="AF168" s="81">
        <f>SUM(C168:AE168)</f>
        <v>0</v>
      </c>
    </row>
    <row r="169" spans="1:32" x14ac:dyDescent="0.2">
      <c r="A169" s="231" t="s">
        <v>104</v>
      </c>
      <c r="B169" s="80" t="s">
        <v>18</v>
      </c>
      <c r="C169" s="80">
        <f>IF($R$2&gt;0,+C164-VLOOKUP($R$2+0.1,$A$18:$AE$161,C$16-1989),0)</f>
        <v>0</v>
      </c>
      <c r="D169" s="80">
        <f>IF($R$2&gt;0,+D164-VLOOKUP($R$2+0.1,$A$18:$AE$161,D$16-1989),0)</f>
        <v>0</v>
      </c>
      <c r="E169" s="80">
        <f>IF($R$2&gt;0,+E164-VLOOKUP($R$2+0.1,$A$18:$AE$161,E$16-1989),0)</f>
        <v>0</v>
      </c>
      <c r="F169" s="80">
        <f>IF($R$2&gt;0,+F164-VLOOKUP($R$2+0.1,$A$18:$AE$161,F$16-1989),0)</f>
        <v>0</v>
      </c>
      <c r="G169" s="80">
        <f>IF($R$2&gt;0,+G164-VLOOKUP($R$2+0.1,$A$18:$AE$161,G$16-1989),0)</f>
        <v>0</v>
      </c>
      <c r="H169" s="88">
        <f>IF($R$2&gt;0,+H164-VLOOKUP($R$2+0.1,$A$18:$AE$161,H$16-1989),0)</f>
        <v>0</v>
      </c>
      <c r="I169" s="88">
        <f>IF($R$2&gt;0,+I164-VLOOKUP($R$2+0.1,$A$18:$AE$161,I$16-1989),0)</f>
        <v>0</v>
      </c>
      <c r="J169" s="88">
        <f>IF($R$2&gt;0,+J164-VLOOKUP($R$2+0.1,$A$18:$AE$161,J$16-1989),0)</f>
        <v>0</v>
      </c>
      <c r="K169" s="88">
        <f>IF($R$2&gt;0,+K164-VLOOKUP($R$2+0.1,$A$18:$AE$161,K$16-1989),0)</f>
        <v>0</v>
      </c>
      <c r="L169" s="88">
        <f>IF($R$2&gt;0,+L164-VLOOKUP($R$2+0.1,$A$18:$AE$161,L$16-1989),0)</f>
        <v>0</v>
      </c>
      <c r="M169" s="88">
        <f>IF($R$2&gt;0,+M164-VLOOKUP($R$2+0.1,$A$18:$AE$161,M$16-1989),0)</f>
        <v>0</v>
      </c>
      <c r="N169" s="88">
        <f>IF($R$2&gt;0,+N164-VLOOKUP($R$2+0.1,$A$18:$AE$161,N$16-1989),0)</f>
        <v>0</v>
      </c>
      <c r="O169" s="88">
        <f>IF($R$2&gt;0,+O164-VLOOKUP($R$2+0.1,$A$18:$AE$161,O$16-1989),0)</f>
        <v>0</v>
      </c>
      <c r="P169" s="88">
        <f>IF($R$2&gt;0,+P164-VLOOKUP($R$2+0.1,$A$18:$AE$161,P$16-1989),0)</f>
        <v>0</v>
      </c>
      <c r="Q169" s="88">
        <f>IF($R$2&gt;0,+Q164-VLOOKUP($R$2+0.1,$A$18:$AE$161,Q$16-1989),0)</f>
        <v>0</v>
      </c>
      <c r="R169" s="88">
        <f>IF($R$2&gt;0,+R164-VLOOKUP($R$2+0.1,$A$18:$AE$161,R$16-1989),0)</f>
        <v>0</v>
      </c>
      <c r="S169" s="88">
        <f>IF($R$2&gt;0,+S164-VLOOKUP($R$2+0.1,$A$18:$AE$161,S$16-1989),0)</f>
        <v>0</v>
      </c>
      <c r="T169" s="88">
        <f>IF($R$2&gt;0,+T164-VLOOKUP($R$2+0.1,$A$18:$AE$161,T$16-1989),0)</f>
        <v>0</v>
      </c>
      <c r="U169" s="88">
        <f>IF($R$2&gt;0,+U164-VLOOKUP($R$2+0.1,$A$18:$AE$161,U$16-1989),0)</f>
        <v>0</v>
      </c>
      <c r="V169" s="88">
        <f>IF($R$2&gt;0,+V164-VLOOKUP($R$2+0.1,$A$18:$AE$161,V$16-1989),0)</f>
        <v>0</v>
      </c>
      <c r="W169" s="88">
        <f>IF($R$2&gt;0,+W164-VLOOKUP($R$2+0.1,$A$18:$AE$161,W$16-1989),0)</f>
        <v>0</v>
      </c>
      <c r="X169" s="88">
        <f>IF($R$2&gt;0,+X164-VLOOKUP($R$2+0.1,$A$18:$AE$161,X$16-1989),0)</f>
        <v>0</v>
      </c>
      <c r="Y169" s="88">
        <f>IF($R$2&gt;0,+Y164-VLOOKUP($R$2+0.1,$A$18:$AE$161,Y$16-1989),0)</f>
        <v>0</v>
      </c>
      <c r="Z169" s="88">
        <f>IF($R$2&gt;0,+Z164-VLOOKUP($R$2+0.1,$A$18:$AE$161,Z$16-1989),0)</f>
        <v>0</v>
      </c>
      <c r="AA169" s="88">
        <f>IF($R$2&gt;0,+AA164-VLOOKUP($R$2+0.1,$A$18:$AE$161,AA$16-1989),0)</f>
        <v>0</v>
      </c>
      <c r="AB169" s="88">
        <f>IF($R$2&gt;0,+AB164-VLOOKUP($R$2+0.1,$A$18:$AE$161,AB$16-1989),0)</f>
        <v>0</v>
      </c>
      <c r="AC169" s="88">
        <f>IF($R$2&gt;0,+AC164-VLOOKUP($R$2+0.1,$A$18:$AE$161,AC$16-1989),0)</f>
        <v>0</v>
      </c>
      <c r="AD169" s="88">
        <f>IF($R$2&gt;0,+AD164-VLOOKUP($R$2+0.1,$A$18:$AE$161,AD$16-1989),0)</f>
        <v>0</v>
      </c>
      <c r="AE169" s="88">
        <f>IF($R$2&gt;0,+AE164-VLOOKUP($R$2+0.1,$A$18:$AE$161,AE$16-1989),0)</f>
        <v>0</v>
      </c>
      <c r="AF169" s="81">
        <f>SUM(C169:AE169)</f>
        <v>0</v>
      </c>
    </row>
    <row r="170" spans="1:32" x14ac:dyDescent="0.2">
      <c r="A170" s="79" t="s">
        <v>25</v>
      </c>
      <c r="B170" s="80" t="s">
        <v>19</v>
      </c>
      <c r="C170" s="80">
        <f>IF($R$2&gt;0,+C165-VLOOKUP($R$2+0.2,$A$18:$AE$161,C$16-1989),0)</f>
        <v>0</v>
      </c>
      <c r="D170" s="80">
        <f>IF($R$2&gt;0,+D165-VLOOKUP($R$2+0.2,$A$18:$AE$161,D$16-1989),0)</f>
        <v>0</v>
      </c>
      <c r="E170" s="80">
        <f>IF($R$2&gt;0,+E165-VLOOKUP($R$2+0.2,$A$18:$AE$161,E$16-1989),0)</f>
        <v>0</v>
      </c>
      <c r="F170" s="80">
        <f>IF($R$2&gt;0,+F165-VLOOKUP($R$2+0.2,$A$18:$AE$161,F$16-1989),0)</f>
        <v>0</v>
      </c>
      <c r="G170" s="80">
        <f>IF($R$2&gt;0,+G165-VLOOKUP($R$2+0.2,$A$18:$AE$161,G$16-1989),0)</f>
        <v>0</v>
      </c>
      <c r="H170" s="88">
        <f>IF($R$2&gt;0,+H165-VLOOKUP($R$2+0.2,$A$18:$AE$161,H$16-1989),0)</f>
        <v>0</v>
      </c>
      <c r="I170" s="88">
        <f>IF($R$2&gt;0,+I165-VLOOKUP($R$2+0.2,$A$18:$AE$161,I$16-1989),0)</f>
        <v>0</v>
      </c>
      <c r="J170" s="88">
        <f>IF($R$2&gt;0,+J165-VLOOKUP($R$2+0.2,$A$18:$AE$161,J$16-1989),0)</f>
        <v>0</v>
      </c>
      <c r="K170" s="88">
        <f>IF($R$2&gt;0,+K165-VLOOKUP($R$2+0.2,$A$18:$AE$161,K$16-1989),0)</f>
        <v>0</v>
      </c>
      <c r="L170" s="88">
        <f>IF($R$2&gt;0,+L165-VLOOKUP($R$2+0.2,$A$18:$AE$161,L$16-1989),0)</f>
        <v>0</v>
      </c>
      <c r="M170" s="88">
        <f>IF($R$2&gt;0,+M165-VLOOKUP($R$2+0.2,$A$18:$AE$161,M$16-1989),0)</f>
        <v>0</v>
      </c>
      <c r="N170" s="88">
        <f>IF($R$2&gt;0,+N165-VLOOKUP($R$2+0.2,$A$18:$AE$161,N$16-1989),0)</f>
        <v>0</v>
      </c>
      <c r="O170" s="88">
        <f>IF($R$2&gt;0,+O165-VLOOKUP($R$2+0.2,$A$18:$AE$161,O$16-1989),0)</f>
        <v>0</v>
      </c>
      <c r="P170" s="88">
        <f>IF($R$2&gt;0,+P165-VLOOKUP($R$2+0.2,$A$18:$AE$161,P$16-1989),0)</f>
        <v>0</v>
      </c>
      <c r="Q170" s="88">
        <f>IF($R$2&gt;0,+Q165-VLOOKUP($R$2+0.2,$A$18:$AE$161,Q$16-1989),0)</f>
        <v>0</v>
      </c>
      <c r="R170" s="88">
        <f>IF($R$2&gt;0,+R165-VLOOKUP($R$2+0.2,$A$18:$AE$161,R$16-1989),0)</f>
        <v>0</v>
      </c>
      <c r="S170" s="88">
        <f>IF($R$2&gt;0,+S165-VLOOKUP($R$2+0.2,$A$18:$AE$161,S$16-1989),0)</f>
        <v>0</v>
      </c>
      <c r="T170" s="88">
        <f>IF($R$2&gt;0,+T165-VLOOKUP($R$2+0.2,$A$18:$AE$161,T$16-1989),0)</f>
        <v>0</v>
      </c>
      <c r="U170" s="88">
        <f>IF($R$2&gt;0,+U165-VLOOKUP($R$2+0.2,$A$18:$AE$161,U$16-1989),0)</f>
        <v>0</v>
      </c>
      <c r="V170" s="88">
        <f>IF($R$2&gt;0,+V165-VLOOKUP($R$2+0.2,$A$18:$AE$161,V$16-1989),0)</f>
        <v>0</v>
      </c>
      <c r="W170" s="88">
        <f>IF($R$2&gt;0,+W165-VLOOKUP($R$2+0.2,$A$18:$AE$161,W$16-1989),0)</f>
        <v>0</v>
      </c>
      <c r="X170" s="88">
        <f>IF($R$2&gt;0,+X165-VLOOKUP($R$2+0.2,$A$18:$AE$161,X$16-1989),0)</f>
        <v>0</v>
      </c>
      <c r="Y170" s="88">
        <f>IF($R$2&gt;0,+Y165-VLOOKUP($R$2+0.2,$A$18:$AE$161,Y$16-1989),0)</f>
        <v>0</v>
      </c>
      <c r="Z170" s="88">
        <f>IF($R$2&gt;0,+Z165-VLOOKUP($R$2+0.2,$A$18:$AE$161,Z$16-1989),0)</f>
        <v>0</v>
      </c>
      <c r="AA170" s="88">
        <f>IF($R$2&gt;0,+AA165-VLOOKUP($R$2+0.2,$A$18:$AE$161,AA$16-1989),0)</f>
        <v>0</v>
      </c>
      <c r="AB170" s="88">
        <f>IF($R$2&gt;0,+AB165-VLOOKUP($R$2+0.2,$A$18:$AE$161,AB$16-1989),0)</f>
        <v>0</v>
      </c>
      <c r="AC170" s="88">
        <f>IF($R$2&gt;0,+AC165-VLOOKUP($R$2+0.2,$A$18:$AE$161,AC$16-1989),0)</f>
        <v>0</v>
      </c>
      <c r="AD170" s="88">
        <f>IF($R$2&gt;0,+AD165-VLOOKUP($R$2+0.2,$A$18:$AE$161,AD$16-1989),0)</f>
        <v>0</v>
      </c>
      <c r="AE170" s="88">
        <f>IF($R$2&gt;0,+AE165-VLOOKUP($R$2+0.2,$A$18:$AE$161,AE$16-1989),0)</f>
        <v>0</v>
      </c>
      <c r="AF170" s="81">
        <f>SUM(C170:AE170)</f>
        <v>0</v>
      </c>
    </row>
    <row r="171" spans="1:32" ht="13.5" thickBot="1" x14ac:dyDescent="0.25">
      <c r="A171" s="90" t="s">
        <v>26</v>
      </c>
      <c r="B171" s="91" t="s">
        <v>20</v>
      </c>
      <c r="C171" s="91">
        <f>IF($R$2&gt;0,+C166-VLOOKUP($R$2+0.3,$A$18:$AE$161,C$16-1989),0)</f>
        <v>0</v>
      </c>
      <c r="D171" s="91">
        <f>IF($R$2&gt;0,+D166-VLOOKUP($R$2+0.3,$A$18:$AE$161,D$16-1989),0)</f>
        <v>0</v>
      </c>
      <c r="E171" s="91">
        <f>IF($R$2&gt;0,+E166-VLOOKUP($R$2+0.3,$A$18:$AE$161,E$16-1989),0)</f>
        <v>0</v>
      </c>
      <c r="F171" s="91">
        <f>IF($R$2&gt;0,+F166-VLOOKUP($R$2+0.3,$A$18:$AE$161,F$16-1989),0)</f>
        <v>0</v>
      </c>
      <c r="G171" s="91">
        <f>IF($R$2&gt;0,+G166-VLOOKUP($R$2+0.3,$A$18:$AE$161,G$16-1989),0)</f>
        <v>0</v>
      </c>
      <c r="H171" s="92">
        <f>IF($R$2&gt;0,+H166-VLOOKUP($R$2+0.3,$A$18:$AE$161,H$16-1989),0)</f>
        <v>0</v>
      </c>
      <c r="I171" s="92">
        <f>IF($R$2&gt;0,+I166-VLOOKUP($R$2+0.3,$A$18:$AE$161,I$16-1989),0)</f>
        <v>0</v>
      </c>
      <c r="J171" s="92">
        <f>IF($R$2&gt;0,+J166-VLOOKUP($R$2+0.3,$A$18:$AE$161,J$16-1989),0)</f>
        <v>0</v>
      </c>
      <c r="K171" s="92">
        <f>IF($R$2&gt;0,+K166-VLOOKUP($R$2+0.3,$A$18:$AE$161,K$16-1989),0)</f>
        <v>0</v>
      </c>
      <c r="L171" s="92">
        <f>IF($R$2&gt;0,+L166-VLOOKUP($R$2+0.3,$A$18:$AE$161,L$16-1989),0)</f>
        <v>0</v>
      </c>
      <c r="M171" s="92">
        <f>IF($R$2&gt;0,+M166-VLOOKUP($R$2+0.3,$A$18:$AE$161,M$16-1989),0)</f>
        <v>0</v>
      </c>
      <c r="N171" s="92">
        <f>IF($R$2&gt;0,+N166-VLOOKUP($R$2+0.3,$A$18:$AE$161,N$16-1989),0)</f>
        <v>0</v>
      </c>
      <c r="O171" s="92">
        <f>IF($R$2&gt;0,+O166-VLOOKUP($R$2+0.3,$A$18:$AE$161,O$16-1989),0)</f>
        <v>0</v>
      </c>
      <c r="P171" s="92">
        <f>IF($R$2&gt;0,+P166-VLOOKUP($R$2+0.3,$A$18:$AE$161,P$16-1989),0)</f>
        <v>0</v>
      </c>
      <c r="Q171" s="92">
        <f>IF($R$2&gt;0,+Q166-VLOOKUP($R$2+0.3,$A$18:$AE$161,Q$16-1989),0)</f>
        <v>0</v>
      </c>
      <c r="R171" s="92">
        <f>IF($R$2&gt;0,+R166-VLOOKUP($R$2+0.3,$A$18:$AE$161,R$16-1989),0)</f>
        <v>0</v>
      </c>
      <c r="S171" s="92">
        <f>IF($R$2&gt;0,+S166-VLOOKUP($R$2+0.3,$A$18:$AE$161,S$16-1989),0)</f>
        <v>0</v>
      </c>
      <c r="T171" s="92">
        <f>IF($R$2&gt;0,+T166-VLOOKUP($R$2+0.3,$A$18:$AE$161,T$16-1989),0)</f>
        <v>0</v>
      </c>
      <c r="U171" s="92">
        <f>IF($R$2&gt;0,+U166-VLOOKUP($R$2+0.3,$A$18:$AE$161,U$16-1989),0)</f>
        <v>0</v>
      </c>
      <c r="V171" s="92">
        <f>IF($R$2&gt;0,+V166-VLOOKUP($R$2+0.3,$A$18:$AE$161,V$16-1989),0)</f>
        <v>0</v>
      </c>
      <c r="W171" s="92">
        <f>IF($R$2&gt;0,+W166-VLOOKUP($R$2+0.3,$A$18:$AE$161,W$16-1989),0)</f>
        <v>0</v>
      </c>
      <c r="X171" s="92">
        <f>IF($R$2&gt;0,+X166-VLOOKUP($R$2+0.3,$A$18:$AE$161,X$16-1989),0)</f>
        <v>0</v>
      </c>
      <c r="Y171" s="92">
        <f>IF($R$2&gt;0,+Y166-VLOOKUP($R$2+0.3,$A$18:$AE$161,Y$16-1989),0)</f>
        <v>0</v>
      </c>
      <c r="Z171" s="92">
        <f>IF($R$2&gt;0,+Z166-VLOOKUP($R$2+0.3,$A$18:$AE$161,Z$16-1989),0)</f>
        <v>0</v>
      </c>
      <c r="AA171" s="92">
        <f>IF($R$2&gt;0,+AA166-VLOOKUP($R$2+0.3,$A$18:$AE$161,AA$16-1989),0)</f>
        <v>0</v>
      </c>
      <c r="AB171" s="92">
        <f>IF($R$2&gt;0,+AB166-VLOOKUP($R$2+0.3,$A$18:$AE$161,AB$16-1989),0)</f>
        <v>0</v>
      </c>
      <c r="AC171" s="92">
        <f>IF($R$2&gt;0,+AC166-VLOOKUP($R$2+0.3,$A$18:$AE$161,AC$16-1989),0)</f>
        <v>0</v>
      </c>
      <c r="AD171" s="92">
        <f>IF($R$2&gt;0,+AD166-VLOOKUP($R$2+0.3,$A$18:$AE$161,AD$16-1989),0)</f>
        <v>0</v>
      </c>
      <c r="AE171" s="92">
        <f>IF($R$2&gt;0,+AE166-VLOOKUP($R$2+0.3,$A$18:$AE$161,AE$16-1989),0)</f>
        <v>0</v>
      </c>
      <c r="AF171" s="93">
        <f>SUM(C171:AE171)</f>
        <v>0</v>
      </c>
    </row>
    <row r="172" spans="1:32" x14ac:dyDescent="0.2">
      <c r="A172" s="51"/>
      <c r="B172" s="53"/>
      <c r="C172" s="53"/>
      <c r="D172" s="53"/>
      <c r="E172" s="53"/>
      <c r="F172" s="53"/>
      <c r="G172" s="53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25"/>
      <c r="W172" s="29"/>
      <c r="X172" s="25"/>
      <c r="Y172" s="25"/>
      <c r="Z172" s="25"/>
      <c r="AA172" s="25"/>
      <c r="AB172" s="25"/>
      <c r="AC172" s="25"/>
      <c r="AD172" s="25"/>
      <c r="AE172" s="25"/>
      <c r="AF172" s="25"/>
    </row>
    <row r="173" spans="1:32" x14ac:dyDescent="0.2">
      <c r="A173" s="51"/>
      <c r="B173" s="53"/>
      <c r="C173" s="53"/>
      <c r="D173" s="53"/>
      <c r="E173" s="53"/>
      <c r="F173" s="53"/>
      <c r="G173" s="53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</row>
    <row r="174" spans="1:32" x14ac:dyDescent="0.2">
      <c r="A174" s="51"/>
      <c r="B174" s="53"/>
      <c r="C174" s="53"/>
      <c r="D174" s="53"/>
      <c r="E174" s="53"/>
      <c r="F174" s="53"/>
      <c r="G174" s="53"/>
      <c r="H174" s="94"/>
      <c r="I174" s="94"/>
      <c r="J174" s="94"/>
      <c r="K174" s="94"/>
      <c r="L174" s="94"/>
      <c r="M174" s="94"/>
      <c r="N174" s="94"/>
      <c r="O174" s="94"/>
      <c r="P174" s="94"/>
      <c r="Q174" s="249" t="s">
        <v>107</v>
      </c>
      <c r="R174" s="94"/>
      <c r="S174" s="94"/>
      <c r="T174" s="94"/>
      <c r="U174" s="94"/>
      <c r="Y174" s="1"/>
      <c r="Z174" s="1"/>
      <c r="AA174" s="1"/>
      <c r="AB174" s="1"/>
      <c r="AC174" s="1"/>
      <c r="AD174" s="1"/>
      <c r="AE174" s="2"/>
      <c r="AF174" s="2"/>
    </row>
    <row r="175" spans="1:32" ht="26.25" x14ac:dyDescent="0.4">
      <c r="A175" s="247" t="s">
        <v>106</v>
      </c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47"/>
      <c r="AA175" s="247"/>
      <c r="AB175" s="247"/>
      <c r="AC175" s="247"/>
      <c r="AD175" s="247"/>
      <c r="AE175" s="247"/>
      <c r="AF175" s="247"/>
    </row>
    <row r="176" spans="1:32" ht="26.25" x14ac:dyDescent="0.4">
      <c r="A176" s="51"/>
      <c r="B176" s="52"/>
      <c r="C176" s="52"/>
      <c r="D176" s="52"/>
      <c r="E176" s="52"/>
      <c r="F176" s="53"/>
      <c r="G176" s="52"/>
      <c r="I176" s="54"/>
      <c r="J176" s="55"/>
      <c r="K176" s="55"/>
      <c r="L176" s="55"/>
      <c r="M176" s="55"/>
      <c r="N176" s="55"/>
      <c r="O176" s="56"/>
      <c r="Q176" s="56" t="s">
        <v>105</v>
      </c>
      <c r="R176" s="95">
        <f>IF($R$2&gt;0,$R$2,"")</f>
        <v>2016</v>
      </c>
      <c r="U176" s="53"/>
      <c r="Y176" s="1"/>
      <c r="Z176" s="1"/>
      <c r="AA176" s="1"/>
      <c r="AB176" s="1"/>
      <c r="AC176" s="1"/>
      <c r="AD176" s="1"/>
      <c r="AE176" s="2"/>
      <c r="AF176" s="2"/>
    </row>
    <row r="177" spans="1:32" x14ac:dyDescent="0.2">
      <c r="A177" s="96"/>
      <c r="B177" s="97"/>
      <c r="C177" s="97"/>
      <c r="D177" s="97"/>
      <c r="E177" s="97"/>
      <c r="F177" s="97"/>
      <c r="G177" s="98"/>
      <c r="I177" s="99"/>
      <c r="J177" s="99"/>
      <c r="K177" s="99"/>
      <c r="L177" s="99"/>
      <c r="M177" s="99"/>
      <c r="N177" s="58"/>
      <c r="O177" s="58"/>
      <c r="P177" s="59"/>
      <c r="Q177" s="57"/>
      <c r="R177" s="57"/>
      <c r="U177" s="57"/>
      <c r="Y177" s="1"/>
      <c r="Z177" s="1"/>
      <c r="AA177" s="1"/>
      <c r="AB177" s="1"/>
      <c r="AC177" s="1"/>
      <c r="AD177" s="1"/>
      <c r="AE177" s="2"/>
      <c r="AF177" s="2"/>
    </row>
    <row r="178" spans="1:32" ht="13.5" thickBot="1" x14ac:dyDescent="0.25">
      <c r="A178" s="96"/>
      <c r="B178" s="97"/>
      <c r="C178" s="97"/>
      <c r="D178" s="97"/>
      <c r="E178" s="97"/>
      <c r="F178" s="97"/>
      <c r="G178" s="98"/>
      <c r="I178" s="99"/>
      <c r="J178" s="99"/>
      <c r="K178" s="99"/>
      <c r="L178" s="99"/>
      <c r="M178" s="99"/>
      <c r="N178" s="58"/>
      <c r="O178" s="58"/>
      <c r="P178" s="59"/>
      <c r="Q178" s="57"/>
      <c r="R178" s="57"/>
      <c r="U178" s="57"/>
      <c r="Y178" s="1"/>
      <c r="Z178" s="1"/>
      <c r="AA178" s="1"/>
      <c r="AB178" s="1"/>
      <c r="AC178" s="1"/>
      <c r="AD178" s="1"/>
      <c r="AE178" s="2"/>
      <c r="AF178" s="2"/>
    </row>
    <row r="179" spans="1:32" x14ac:dyDescent="0.2">
      <c r="A179" s="96"/>
      <c r="B179" s="97"/>
      <c r="C179" s="97"/>
      <c r="D179" s="97"/>
      <c r="E179" s="97"/>
      <c r="I179" s="97"/>
      <c r="J179" s="98"/>
      <c r="K179" s="100" t="str">
        <f>+K5</f>
        <v>TYPE:</v>
      </c>
      <c r="L179" s="101"/>
      <c r="M179" s="102" t="s">
        <v>101</v>
      </c>
      <c r="N179" s="101"/>
      <c r="O179" s="101"/>
      <c r="P179" s="101" t="str">
        <f>+P5</f>
        <v>SMSBP:</v>
      </c>
      <c r="Q179" s="101">
        <f>+Q5</f>
        <v>0</v>
      </c>
      <c r="R179" s="103"/>
      <c r="S179" s="57"/>
      <c r="T179" s="57"/>
      <c r="U179" s="57"/>
      <c r="AF179" s="2"/>
    </row>
    <row r="180" spans="1:32" x14ac:dyDescent="0.2">
      <c r="A180" s="96"/>
      <c r="B180" s="97"/>
      <c r="C180" s="97"/>
      <c r="D180" s="97"/>
      <c r="E180" s="97"/>
      <c r="I180" s="97"/>
      <c r="J180" s="98"/>
      <c r="K180" s="104" t="str">
        <f>+K6</f>
        <v>FOR THE STATE OF:</v>
      </c>
      <c r="L180" s="105"/>
      <c r="M180" s="105">
        <f>+M6</f>
        <v>0</v>
      </c>
      <c r="N180" s="105"/>
      <c r="O180" s="105"/>
      <c r="P180" s="105"/>
      <c r="Q180" s="105"/>
      <c r="R180" s="106"/>
      <c r="S180" s="57"/>
      <c r="T180" s="57"/>
      <c r="U180" s="57"/>
    </row>
    <row r="181" spans="1:32" x14ac:dyDescent="0.2">
      <c r="A181" s="96"/>
      <c r="B181" s="97"/>
      <c r="C181" s="97"/>
      <c r="D181" s="97"/>
      <c r="E181" s="97"/>
      <c r="I181" s="97"/>
      <c r="J181" s="98"/>
      <c r="K181" s="104" t="str">
        <f>+K7</f>
        <v>COMPANY NAME:</v>
      </c>
      <c r="L181" s="105"/>
      <c r="M181" s="105">
        <f>+M7</f>
        <v>0</v>
      </c>
      <c r="N181" s="105"/>
      <c r="O181" s="105"/>
      <c r="P181" s="105"/>
      <c r="Q181" s="105"/>
      <c r="R181" s="106"/>
      <c r="S181" s="57"/>
      <c r="T181" s="57"/>
      <c r="U181" s="57"/>
    </row>
    <row r="182" spans="1:32" x14ac:dyDescent="0.2">
      <c r="A182" s="96"/>
      <c r="B182" s="97"/>
      <c r="C182" s="97"/>
      <c r="D182" s="97"/>
      <c r="E182" s="97"/>
      <c r="I182" s="97"/>
      <c r="J182" s="98"/>
      <c r="K182" s="104" t="str">
        <f>+K8</f>
        <v>NAIC GROUP CODE:</v>
      </c>
      <c r="L182" s="105"/>
      <c r="M182" s="105">
        <f>+M8</f>
        <v>0</v>
      </c>
      <c r="N182" s="105"/>
      <c r="O182" s="105"/>
      <c r="P182" s="105" t="str">
        <f>+P8</f>
        <v>NAIC #:</v>
      </c>
      <c r="Q182" s="105">
        <f>+Q8</f>
        <v>0</v>
      </c>
      <c r="R182" s="106"/>
      <c r="S182" s="57"/>
      <c r="T182" s="57"/>
      <c r="U182" s="57"/>
    </row>
    <row r="183" spans="1:32" x14ac:dyDescent="0.2">
      <c r="A183" s="96"/>
      <c r="B183" s="97"/>
      <c r="C183" s="97"/>
      <c r="D183" s="97"/>
      <c r="E183" s="97"/>
      <c r="I183" s="97"/>
      <c r="J183" s="98"/>
      <c r="K183" s="104" t="str">
        <f>+K9</f>
        <v>ADDRESS:</v>
      </c>
      <c r="L183" s="105"/>
      <c r="M183" s="105">
        <f>+M9</f>
        <v>0</v>
      </c>
      <c r="N183" s="105"/>
      <c r="O183" s="105"/>
      <c r="P183" s="105"/>
      <c r="Q183" s="105"/>
      <c r="R183" s="106"/>
      <c r="S183" s="57"/>
      <c r="T183" s="57"/>
      <c r="U183" s="57"/>
    </row>
    <row r="184" spans="1:32" x14ac:dyDescent="0.2">
      <c r="A184" s="96"/>
      <c r="B184" s="97"/>
      <c r="C184" s="97"/>
      <c r="D184" s="97"/>
      <c r="E184" s="97"/>
      <c r="I184" s="97"/>
      <c r="J184" s="98"/>
      <c r="K184" s="104" t="str">
        <f>+K10</f>
        <v>PERSON COMPLETING THIS EXHIBIT:</v>
      </c>
      <c r="L184" s="105"/>
      <c r="M184" s="105"/>
      <c r="N184" s="105"/>
      <c r="O184" s="105">
        <f>+O10</f>
        <v>0</v>
      </c>
      <c r="P184" s="105"/>
      <c r="Q184" s="105"/>
      <c r="R184" s="106"/>
      <c r="S184" s="57"/>
      <c r="T184" s="57"/>
      <c r="U184" s="57"/>
    </row>
    <row r="185" spans="1:32" ht="13.5" thickBot="1" x14ac:dyDescent="0.25">
      <c r="A185" s="96"/>
      <c r="B185" s="97"/>
      <c r="C185" s="97"/>
      <c r="D185" s="97"/>
      <c r="E185" s="97"/>
      <c r="I185" s="97"/>
      <c r="J185" s="98"/>
      <c r="K185" s="107" t="str">
        <f>+K11</f>
        <v>TITLE:</v>
      </c>
      <c r="L185" s="108"/>
      <c r="M185" s="108">
        <f>+M11</f>
        <v>0</v>
      </c>
      <c r="N185" s="108"/>
      <c r="O185" s="108"/>
      <c r="P185" s="108" t="str">
        <f>+P11</f>
        <v>TEL NO:</v>
      </c>
      <c r="Q185" s="108">
        <f>+Q11</f>
        <v>0</v>
      </c>
      <c r="R185" s="109"/>
      <c r="S185" s="57"/>
      <c r="T185" s="57"/>
      <c r="U185" s="57"/>
    </row>
    <row r="186" spans="1:32" x14ac:dyDescent="0.2">
      <c r="A186" s="96"/>
      <c r="B186" s="97"/>
      <c r="C186" s="97"/>
      <c r="D186" s="97"/>
      <c r="E186" s="97"/>
      <c r="I186" s="97"/>
      <c r="J186" s="98"/>
      <c r="K186" s="97"/>
      <c r="L186" s="97"/>
      <c r="M186" s="97"/>
      <c r="N186" s="97"/>
      <c r="O186" s="97"/>
      <c r="P186" s="97"/>
      <c r="Q186" s="97"/>
      <c r="R186" s="97"/>
      <c r="S186" s="57"/>
      <c r="T186" s="57"/>
      <c r="U186" s="57"/>
    </row>
    <row r="187" spans="1:32" ht="13.5" thickBot="1" x14ac:dyDescent="0.25">
      <c r="A187" s="51"/>
      <c r="B187" s="53"/>
      <c r="C187" s="53"/>
      <c r="D187" s="53"/>
      <c r="E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4"/>
    </row>
    <row r="188" spans="1:32" x14ac:dyDescent="0.2">
      <c r="A188" s="51"/>
      <c r="B188" s="53"/>
      <c r="C188" s="53"/>
      <c r="D188" s="53"/>
      <c r="E188" s="53"/>
      <c r="I188" s="53"/>
      <c r="J188" s="53"/>
      <c r="K188" s="110"/>
      <c r="L188" s="70"/>
      <c r="M188" s="70"/>
      <c r="N188" s="70"/>
      <c r="O188" s="70"/>
      <c r="P188" s="111" t="s">
        <v>27</v>
      </c>
      <c r="Q188" s="112"/>
      <c r="R188" s="113" t="s">
        <v>28</v>
      </c>
      <c r="S188" s="53"/>
      <c r="T188" s="53"/>
      <c r="U188" s="53"/>
      <c r="V188" s="4"/>
    </row>
    <row r="189" spans="1:32" x14ac:dyDescent="0.2">
      <c r="A189" s="51"/>
      <c r="B189" s="53"/>
      <c r="C189" s="53"/>
      <c r="D189" s="53"/>
      <c r="E189" s="53"/>
      <c r="I189" s="53"/>
      <c r="J189" s="53"/>
      <c r="K189" s="115"/>
      <c r="L189" s="64"/>
      <c r="M189" s="64"/>
      <c r="N189" s="64"/>
      <c r="O189" s="64"/>
      <c r="P189" s="116" t="s">
        <v>29</v>
      </c>
      <c r="Q189" s="117"/>
      <c r="R189" s="118" t="s">
        <v>30</v>
      </c>
      <c r="S189" s="53"/>
      <c r="T189" s="53"/>
      <c r="U189" s="53"/>
      <c r="V189" s="11"/>
    </row>
    <row r="190" spans="1:32" x14ac:dyDescent="0.2">
      <c r="A190" s="51"/>
      <c r="B190" s="53"/>
      <c r="C190" s="53"/>
      <c r="D190" s="53"/>
      <c r="E190" s="53"/>
      <c r="I190" s="53"/>
      <c r="J190" s="53"/>
      <c r="K190" s="115" t="s">
        <v>31</v>
      </c>
      <c r="L190" s="64"/>
      <c r="M190" s="64"/>
      <c r="N190" s="64"/>
      <c r="O190" s="64"/>
      <c r="P190" s="116" t="s">
        <v>32</v>
      </c>
      <c r="Q190" s="117"/>
      <c r="R190" s="118" t="s">
        <v>33</v>
      </c>
      <c r="S190" s="53"/>
      <c r="T190" s="53"/>
      <c r="U190" s="53"/>
      <c r="V190" s="11"/>
    </row>
    <row r="191" spans="1:32" x14ac:dyDescent="0.2">
      <c r="A191" s="51"/>
      <c r="B191" s="53"/>
      <c r="C191" s="53"/>
      <c r="D191" s="53"/>
      <c r="E191" s="53"/>
      <c r="I191" s="53"/>
      <c r="J191" s="53"/>
      <c r="K191" s="115"/>
      <c r="L191" s="64"/>
      <c r="M191" s="64"/>
      <c r="N191" s="64"/>
      <c r="O191" s="64"/>
      <c r="P191" s="119"/>
      <c r="Q191" s="120"/>
      <c r="R191" s="121"/>
      <c r="S191" s="53"/>
      <c r="T191" s="53"/>
      <c r="U191" s="53"/>
      <c r="V191" s="11"/>
    </row>
    <row r="192" spans="1:32" x14ac:dyDescent="0.2">
      <c r="A192" s="51"/>
      <c r="B192" s="53"/>
      <c r="C192" s="53"/>
      <c r="D192" s="53"/>
      <c r="E192" s="53"/>
      <c r="I192" s="53"/>
      <c r="J192" s="53"/>
      <c r="K192" s="122">
        <v>1</v>
      </c>
      <c r="L192" s="123" t="s">
        <v>34</v>
      </c>
      <c r="M192" s="123"/>
      <c r="N192" s="123"/>
      <c r="O192" s="123"/>
      <c r="P192" s="124"/>
      <c r="Q192" s="123"/>
      <c r="R192" s="125"/>
      <c r="S192" s="53"/>
      <c r="T192" s="53"/>
      <c r="U192" s="53"/>
      <c r="V192" s="11"/>
    </row>
    <row r="193" spans="1:32" x14ac:dyDescent="0.2">
      <c r="A193" s="51"/>
      <c r="B193" s="53"/>
      <c r="C193" s="53"/>
      <c r="D193" s="53"/>
      <c r="E193" s="53"/>
      <c r="I193" s="126"/>
      <c r="J193" s="53"/>
      <c r="K193" s="127"/>
      <c r="L193" s="128" t="s">
        <v>35</v>
      </c>
      <c r="M193" s="129" t="s">
        <v>36</v>
      </c>
      <c r="N193" s="129"/>
      <c r="O193" s="129"/>
      <c r="P193" s="130">
        <f>HLOOKUP($R$2,$A$16:$AF$171,123)</f>
        <v>0</v>
      </c>
      <c r="Q193" s="129"/>
      <c r="R193" s="131">
        <f>HLOOKUP($R$2,$A$16:$AF$171,124)</f>
        <v>0</v>
      </c>
      <c r="S193" s="53"/>
      <c r="T193" s="53"/>
      <c r="U193" s="53"/>
      <c r="V193" s="11"/>
    </row>
    <row r="194" spans="1:32" x14ac:dyDescent="0.2">
      <c r="A194" s="51"/>
      <c r="B194" s="53"/>
      <c r="C194" s="53"/>
      <c r="D194" s="53"/>
      <c r="E194" s="53"/>
      <c r="I194" s="126"/>
      <c r="J194" s="53"/>
      <c r="K194" s="127"/>
      <c r="L194" s="128" t="s">
        <v>37</v>
      </c>
      <c r="M194" s="129" t="s">
        <v>38</v>
      </c>
      <c r="N194" s="129"/>
      <c r="O194" s="129"/>
      <c r="P194" s="130">
        <f>+P193-P195</f>
        <v>0</v>
      </c>
      <c r="Q194" s="129"/>
      <c r="R194" s="131">
        <f>+R193-R195</f>
        <v>0</v>
      </c>
      <c r="S194" s="53"/>
      <c r="T194" s="53"/>
      <c r="U194" s="53"/>
      <c r="V194" s="4"/>
    </row>
    <row r="195" spans="1:32" s="48" customFormat="1" ht="17.25" x14ac:dyDescent="0.25">
      <c r="A195" s="51"/>
      <c r="B195" s="53"/>
      <c r="C195" s="53"/>
      <c r="D195" s="53"/>
      <c r="E195" s="53"/>
      <c r="F195"/>
      <c r="G195"/>
      <c r="H195"/>
      <c r="I195" s="126"/>
      <c r="J195" s="53"/>
      <c r="K195" s="132"/>
      <c r="L195" s="133" t="s">
        <v>39</v>
      </c>
      <c r="M195" s="134" t="s">
        <v>40</v>
      </c>
      <c r="N195" s="134"/>
      <c r="O195" s="134"/>
      <c r="P195" s="135">
        <f>HLOOKUP($R$2,$A$16:$AF$171,128)</f>
        <v>0</v>
      </c>
      <c r="Q195" s="134"/>
      <c r="R195" s="136">
        <f>HLOOKUP($R$2,$A$16:$AF$171,129)</f>
        <v>0</v>
      </c>
      <c r="S195" s="53"/>
      <c r="T195" s="53"/>
      <c r="U195" s="53"/>
      <c r="V195" s="4"/>
      <c r="W195" s="5"/>
      <c r="X195"/>
      <c r="Y195"/>
      <c r="Z195"/>
      <c r="AA195"/>
      <c r="AB195"/>
      <c r="AC195"/>
      <c r="AD195"/>
      <c r="AE195"/>
      <c r="AF195"/>
    </row>
    <row r="196" spans="1:32" x14ac:dyDescent="0.2">
      <c r="A196" s="51"/>
      <c r="B196" s="53"/>
      <c r="C196" s="53"/>
      <c r="D196" s="53"/>
      <c r="E196" s="53"/>
      <c r="I196" s="53"/>
      <c r="J196" s="53"/>
      <c r="K196" s="132">
        <v>2</v>
      </c>
      <c r="L196" s="134" t="s">
        <v>41</v>
      </c>
      <c r="M196" s="134"/>
      <c r="N196" s="134"/>
      <c r="O196" s="134"/>
      <c r="P196" s="135">
        <f>+AF163-P193</f>
        <v>0</v>
      </c>
      <c r="Q196" s="134"/>
      <c r="R196" s="136">
        <f>+AF164-R193</f>
        <v>0</v>
      </c>
      <c r="S196" s="53"/>
      <c r="T196" s="53"/>
      <c r="U196" s="53"/>
      <c r="V196" s="4"/>
    </row>
    <row r="197" spans="1:32" x14ac:dyDescent="0.2">
      <c r="A197" s="51"/>
      <c r="B197" s="53"/>
      <c r="C197" s="53"/>
      <c r="D197" s="53"/>
      <c r="E197" s="53"/>
      <c r="I197" s="53"/>
      <c r="J197" s="53"/>
      <c r="K197" s="132">
        <v>3</v>
      </c>
      <c r="L197" s="134" t="s">
        <v>42</v>
      </c>
      <c r="M197" s="134"/>
      <c r="N197" s="134"/>
      <c r="O197" s="134"/>
      <c r="P197" s="137">
        <f>+P195+P196</f>
        <v>0</v>
      </c>
      <c r="Q197" s="138"/>
      <c r="R197" s="139">
        <f>+R195+R196</f>
        <v>0</v>
      </c>
      <c r="S197" s="53"/>
      <c r="T197" s="53"/>
      <c r="U197" s="53"/>
      <c r="V197" s="4"/>
    </row>
    <row r="198" spans="1:32" x14ac:dyDescent="0.2">
      <c r="A198" s="51"/>
      <c r="B198" s="53"/>
      <c r="C198" s="53"/>
      <c r="D198" s="53"/>
      <c r="E198" s="53"/>
      <c r="I198" s="52"/>
      <c r="J198" s="53"/>
      <c r="K198" s="140">
        <v>4</v>
      </c>
      <c r="L198" s="141" t="s">
        <v>43</v>
      </c>
      <c r="M198" s="134"/>
      <c r="N198" s="134"/>
      <c r="O198" s="134"/>
      <c r="P198" s="134"/>
      <c r="Q198" s="31">
        <v>0</v>
      </c>
      <c r="R198" s="142"/>
      <c r="S198" s="53"/>
      <c r="T198" s="53"/>
      <c r="U198" s="53"/>
      <c r="V198" s="4"/>
    </row>
    <row r="199" spans="1:32" x14ac:dyDescent="0.2">
      <c r="A199" s="51"/>
      <c r="B199" s="53"/>
      <c r="C199" s="53"/>
      <c r="D199" s="53"/>
      <c r="E199" s="53"/>
      <c r="I199" s="52"/>
      <c r="J199" s="53"/>
      <c r="K199" s="140">
        <v>5</v>
      </c>
      <c r="L199" s="141" t="s">
        <v>44</v>
      </c>
      <c r="M199" s="134"/>
      <c r="N199" s="134"/>
      <c r="O199" s="134"/>
      <c r="P199" s="134"/>
      <c r="Q199" s="30">
        <v>0</v>
      </c>
      <c r="R199" s="142"/>
      <c r="S199" s="53"/>
      <c r="T199" s="53"/>
      <c r="U199" s="53"/>
      <c r="V199" s="4"/>
    </row>
    <row r="200" spans="1:32" x14ac:dyDescent="0.2">
      <c r="A200" s="51"/>
      <c r="B200" s="53"/>
      <c r="C200" s="53"/>
      <c r="D200" s="53"/>
      <c r="E200" s="53"/>
      <c r="I200" s="53"/>
      <c r="J200" s="53"/>
      <c r="K200" s="132">
        <v>6</v>
      </c>
      <c r="L200" s="134" t="s">
        <v>45</v>
      </c>
      <c r="M200" s="134"/>
      <c r="N200" s="134"/>
      <c r="O200" s="134"/>
      <c r="P200" s="134"/>
      <c r="Q200" s="143">
        <f>Q198+Q199</f>
        <v>0</v>
      </c>
      <c r="R200" s="142"/>
      <c r="S200" s="53"/>
      <c r="T200" s="53"/>
      <c r="U200" s="53"/>
      <c r="V200" s="4"/>
    </row>
    <row r="201" spans="1:32" x14ac:dyDescent="0.2">
      <c r="A201" s="51"/>
      <c r="B201" s="53"/>
      <c r="C201" s="53"/>
      <c r="D201" s="53"/>
      <c r="E201" s="53"/>
      <c r="I201" s="114"/>
      <c r="J201" s="53"/>
      <c r="K201" s="115">
        <v>7</v>
      </c>
      <c r="L201" s="144" t="s">
        <v>46</v>
      </c>
      <c r="M201" s="64"/>
      <c r="N201" s="64"/>
      <c r="O201" s="64"/>
      <c r="P201" s="64"/>
      <c r="Q201" s="145"/>
      <c r="R201" s="61"/>
      <c r="S201" s="53"/>
      <c r="T201" s="53"/>
      <c r="U201" s="53"/>
      <c r="V201" s="4"/>
    </row>
    <row r="202" spans="1:32" x14ac:dyDescent="0.2">
      <c r="A202" s="51"/>
      <c r="B202" s="53"/>
      <c r="C202" s="53"/>
      <c r="D202" s="53"/>
      <c r="E202" s="53"/>
      <c r="I202" s="53"/>
      <c r="J202" s="53"/>
      <c r="K202" s="132"/>
      <c r="L202" s="134"/>
      <c r="M202" s="134" t="s">
        <v>47</v>
      </c>
      <c r="N202" s="134"/>
      <c r="O202" s="134"/>
      <c r="P202" s="134"/>
      <c r="Q202" s="146">
        <f>Q276</f>
        <v>0</v>
      </c>
      <c r="R202" s="142"/>
      <c r="S202" s="53"/>
      <c r="T202" s="53"/>
      <c r="U202" s="53"/>
      <c r="V202" s="4"/>
    </row>
    <row r="203" spans="1:32" x14ac:dyDescent="0.2">
      <c r="A203" s="51"/>
      <c r="B203" s="53"/>
      <c r="C203" s="53"/>
      <c r="D203" s="53"/>
      <c r="E203" s="53"/>
      <c r="I203" s="114"/>
      <c r="J203" s="53"/>
      <c r="K203" s="115">
        <v>8</v>
      </c>
      <c r="L203" s="144" t="s">
        <v>48</v>
      </c>
      <c r="M203" s="64"/>
      <c r="N203" s="64"/>
      <c r="O203" s="64"/>
      <c r="P203" s="64"/>
      <c r="Q203" s="145"/>
      <c r="R203" s="61"/>
      <c r="S203" s="53"/>
      <c r="T203" s="53"/>
      <c r="U203" s="53"/>
      <c r="V203" s="4"/>
    </row>
    <row r="204" spans="1:32" x14ac:dyDescent="0.2">
      <c r="A204" s="51"/>
      <c r="B204" s="53"/>
      <c r="C204" s="53"/>
      <c r="D204" s="53"/>
      <c r="E204" s="53"/>
      <c r="I204" s="114"/>
      <c r="J204" s="53"/>
      <c r="K204" s="115"/>
      <c r="L204" s="144" t="s">
        <v>49</v>
      </c>
      <c r="M204" s="64"/>
      <c r="N204" s="64"/>
      <c r="O204" s="64"/>
      <c r="P204" s="64"/>
      <c r="Q204" s="145"/>
      <c r="R204" s="61"/>
      <c r="S204" s="53"/>
      <c r="T204" s="53"/>
      <c r="U204" s="53"/>
      <c r="V204" s="4"/>
    </row>
    <row r="205" spans="1:32" ht="18" x14ac:dyDescent="0.25">
      <c r="A205" s="51"/>
      <c r="B205" s="53"/>
      <c r="C205" s="53"/>
      <c r="D205" s="53"/>
      <c r="E205" s="53"/>
      <c r="I205" s="53"/>
      <c r="J205" s="147"/>
      <c r="K205" s="132"/>
      <c r="L205" s="134"/>
      <c r="M205" s="134" t="s">
        <v>50</v>
      </c>
      <c r="N205" s="134"/>
      <c r="O205" s="134"/>
      <c r="P205" s="134"/>
      <c r="Q205" s="146">
        <f>IF(P197=Q200,0,R197/(P197-Q200))</f>
        <v>0</v>
      </c>
      <c r="R205" s="142"/>
      <c r="S205" s="53"/>
      <c r="T205" s="53"/>
      <c r="U205" s="53"/>
      <c r="V205" s="4"/>
    </row>
    <row r="206" spans="1:32" x14ac:dyDescent="0.2">
      <c r="A206" s="51"/>
      <c r="B206" s="53"/>
      <c r="C206" s="53"/>
      <c r="D206" s="53"/>
      <c r="E206" s="53"/>
      <c r="I206" s="53"/>
      <c r="J206" s="53"/>
      <c r="K206" s="132">
        <v>9</v>
      </c>
      <c r="L206" s="134" t="s">
        <v>51</v>
      </c>
      <c r="M206" s="134"/>
      <c r="N206" s="134"/>
      <c r="O206" s="134"/>
      <c r="P206" s="134"/>
      <c r="Q206" s="148">
        <f>AF170</f>
        <v>0</v>
      </c>
      <c r="R206" s="142"/>
      <c r="S206" s="53"/>
      <c r="T206" s="53"/>
      <c r="U206" s="53"/>
      <c r="V206" s="4"/>
    </row>
    <row r="207" spans="1:32" x14ac:dyDescent="0.2">
      <c r="A207" s="51"/>
      <c r="B207" s="53"/>
      <c r="C207" s="53"/>
      <c r="D207" s="53"/>
      <c r="E207" s="53"/>
      <c r="I207" s="53"/>
      <c r="J207" s="53"/>
      <c r="K207" s="140">
        <v>10</v>
      </c>
      <c r="L207" s="134" t="s">
        <v>52</v>
      </c>
      <c r="M207" s="134"/>
      <c r="N207" s="134"/>
      <c r="O207" s="134"/>
      <c r="P207" s="134"/>
      <c r="Q207" s="149" t="str">
        <f>IF(Q206&gt;9999.999,"0.000",IF(Q206&gt;4999.999,".050",IF(Q206&gt;2499.999,".075",IF(Q206&gt;999.999,"0.100",IF(Q206&gt;499.999,"0.150","Not Credible")))))</f>
        <v>Not Credible</v>
      </c>
      <c r="R207" s="150"/>
      <c r="S207" s="53"/>
      <c r="T207" s="94"/>
      <c r="U207" s="94"/>
    </row>
    <row r="208" spans="1:32" x14ac:dyDescent="0.2">
      <c r="A208" s="51"/>
      <c r="B208" s="53"/>
      <c r="C208" s="53"/>
      <c r="D208" s="53"/>
      <c r="E208" s="53"/>
      <c r="I208" s="53"/>
      <c r="J208" s="53"/>
      <c r="K208" s="115">
        <v>11</v>
      </c>
      <c r="L208" s="64" t="s">
        <v>53</v>
      </c>
      <c r="M208" s="64"/>
      <c r="N208" s="64"/>
      <c r="O208" s="64"/>
      <c r="P208" s="64"/>
      <c r="Q208" s="157"/>
      <c r="R208" s="61"/>
      <c r="S208" s="53"/>
      <c r="T208" s="94"/>
      <c r="U208" s="94"/>
    </row>
    <row r="209" spans="1:32" x14ac:dyDescent="0.2">
      <c r="A209" s="51"/>
      <c r="B209" s="53"/>
      <c r="C209" s="53"/>
      <c r="D209" s="53"/>
      <c r="E209" s="53"/>
      <c r="I209" s="53"/>
      <c r="J209" s="53"/>
      <c r="K209" s="132"/>
      <c r="L209" s="134"/>
      <c r="M209" s="151" t="s">
        <v>54</v>
      </c>
      <c r="N209" s="134"/>
      <c r="O209" s="134"/>
      <c r="P209" s="134"/>
      <c r="Q209" s="146" t="str">
        <f>IF($Q$206&lt;499.999,"Not Credible",Q205+Q207)</f>
        <v>Not Credible</v>
      </c>
      <c r="R209" s="142"/>
      <c r="S209" s="53"/>
      <c r="T209" s="152"/>
      <c r="U209" s="152"/>
    </row>
    <row r="210" spans="1:32" x14ac:dyDescent="0.2">
      <c r="A210" s="51"/>
      <c r="B210" s="53"/>
      <c r="C210" s="53"/>
      <c r="D210" s="53"/>
      <c r="E210" s="53"/>
      <c r="I210" s="53"/>
      <c r="J210" s="53"/>
      <c r="K210" s="115">
        <v>12</v>
      </c>
      <c r="L210" s="64" t="s">
        <v>55</v>
      </c>
      <c r="M210" s="64"/>
      <c r="N210" s="64"/>
      <c r="O210" s="64"/>
      <c r="P210" s="64"/>
      <c r="Q210" s="153" t="s">
        <v>56</v>
      </c>
      <c r="R210" s="61"/>
      <c r="S210" s="53"/>
      <c r="T210" s="152"/>
      <c r="U210" s="152"/>
    </row>
    <row r="211" spans="1:32" x14ac:dyDescent="0.2">
      <c r="A211" s="51"/>
      <c r="B211" s="53"/>
      <c r="C211" s="53"/>
      <c r="D211" s="53"/>
      <c r="E211" s="53"/>
      <c r="I211" s="114"/>
      <c r="J211" s="53"/>
      <c r="K211" s="132"/>
      <c r="L211" s="154"/>
      <c r="M211" s="154" t="s">
        <v>57</v>
      </c>
      <c r="N211" s="134"/>
      <c r="O211" s="134"/>
      <c r="P211" s="134"/>
      <c r="Q211" s="155" t="str">
        <f>IF($Q$206&lt;499.999,"Not Credible",(P197-Q200)*Q209)</f>
        <v>Not Credible</v>
      </c>
      <c r="R211" s="156"/>
      <c r="S211" s="53"/>
      <c r="T211" s="152"/>
      <c r="U211" s="152"/>
    </row>
    <row r="212" spans="1:32" x14ac:dyDescent="0.2">
      <c r="A212" s="51"/>
      <c r="B212" s="53"/>
      <c r="C212" s="53"/>
      <c r="D212" s="53"/>
      <c r="E212" s="53"/>
      <c r="I212" s="53"/>
      <c r="J212" s="53"/>
      <c r="K212" s="115">
        <v>13</v>
      </c>
      <c r="L212" s="64" t="s">
        <v>58</v>
      </c>
      <c r="M212" s="64"/>
      <c r="N212" s="64"/>
      <c r="O212" s="64"/>
      <c r="P212" s="64"/>
      <c r="Q212" s="157"/>
      <c r="R212" s="61"/>
      <c r="S212" s="53"/>
      <c r="T212" s="152"/>
      <c r="U212" s="152"/>
    </row>
    <row r="213" spans="1:32" x14ac:dyDescent="0.2">
      <c r="A213" s="51"/>
      <c r="B213" s="53"/>
      <c r="C213" s="53"/>
      <c r="D213" s="53"/>
      <c r="E213" s="53"/>
      <c r="I213" s="53"/>
      <c r="J213" s="53"/>
      <c r="K213" s="132"/>
      <c r="L213" s="134"/>
      <c r="M213" s="134" t="s">
        <v>59</v>
      </c>
      <c r="N213" s="134"/>
      <c r="O213" s="134"/>
      <c r="P213" s="134"/>
      <c r="Q213" s="233" t="str">
        <f>IF($Q$211="Not Credible","Not Credible",IF(P197-Q200-Q211/Q202&lt;0,0,P197-Q200-Q211/Q202))</f>
        <v>Not Credible</v>
      </c>
      <c r="R213" s="142"/>
      <c r="S213" s="53"/>
      <c r="T213" s="152"/>
      <c r="U213" s="152"/>
    </row>
    <row r="214" spans="1:32" x14ac:dyDescent="0.2">
      <c r="A214" s="51"/>
      <c r="B214" s="53"/>
      <c r="C214" s="53"/>
      <c r="D214" s="53"/>
      <c r="E214" s="53"/>
      <c r="I214" s="53"/>
      <c r="J214" s="53"/>
      <c r="K214" s="115">
        <v>14</v>
      </c>
      <c r="L214" s="64" t="s">
        <v>60</v>
      </c>
      <c r="M214" s="64"/>
      <c r="N214" s="64"/>
      <c r="O214" s="64"/>
      <c r="P214" s="64"/>
      <c r="Q214" s="119"/>
      <c r="R214" s="61"/>
      <c r="S214" s="53"/>
      <c r="T214" s="94"/>
      <c r="U214" s="94"/>
    </row>
    <row r="215" spans="1:32" ht="13.5" thickBot="1" x14ac:dyDescent="0.25">
      <c r="A215" s="51"/>
      <c r="B215" s="53"/>
      <c r="C215" s="53"/>
      <c r="D215" s="53"/>
      <c r="E215" s="53"/>
      <c r="I215" s="53"/>
      <c r="J215" s="53"/>
      <c r="K215" s="158"/>
      <c r="L215" s="159"/>
      <c r="M215" s="159" t="s">
        <v>61</v>
      </c>
      <c r="N215" s="159"/>
      <c r="O215" s="159"/>
      <c r="P215" s="159"/>
      <c r="Q215" s="160" t="str">
        <f>IF(Q213="Not Credible","Not Credible",AE166*0.005)</f>
        <v>Not Credible</v>
      </c>
      <c r="R215" s="63"/>
      <c r="S215" s="53"/>
      <c r="T215" s="94"/>
      <c r="U215" s="94"/>
    </row>
    <row r="216" spans="1:32" x14ac:dyDescent="0.2">
      <c r="A216" s="51"/>
      <c r="B216" s="53"/>
      <c r="C216" s="53"/>
      <c r="D216" s="53"/>
      <c r="E216" s="53"/>
      <c r="I216" s="53"/>
      <c r="J216" s="53"/>
      <c r="K216" s="117"/>
      <c r="L216" s="64"/>
      <c r="M216" s="64"/>
      <c r="N216" s="64"/>
      <c r="O216" s="64"/>
      <c r="P216" s="161"/>
      <c r="Q216" s="64"/>
      <c r="R216" s="64"/>
      <c r="S216" s="53"/>
      <c r="T216" s="94"/>
      <c r="U216" s="94"/>
    </row>
    <row r="217" spans="1:32" ht="13.5" thickBot="1" x14ac:dyDescent="0.25">
      <c r="A217" s="51"/>
      <c r="B217" s="53"/>
      <c r="C217" s="53"/>
      <c r="D217" s="53"/>
      <c r="E217" s="53"/>
      <c r="I217" s="53"/>
      <c r="J217" s="53"/>
      <c r="K217" s="64"/>
      <c r="L217" s="64"/>
      <c r="M217" s="64"/>
      <c r="N217" s="64"/>
      <c r="O217" s="64"/>
      <c r="P217" s="64"/>
      <c r="Q217" s="64"/>
      <c r="R217" s="64"/>
      <c r="S217" s="53"/>
      <c r="T217" s="94"/>
      <c r="U217" s="94"/>
    </row>
    <row r="218" spans="1:32" x14ac:dyDescent="0.2">
      <c r="A218" s="51"/>
      <c r="B218" s="53"/>
      <c r="C218" s="53"/>
      <c r="D218" s="53"/>
      <c r="E218" s="53"/>
      <c r="I218" s="162"/>
      <c r="J218" s="163"/>
      <c r="K218" s="164" t="s">
        <v>62</v>
      </c>
      <c r="L218" s="165"/>
      <c r="M218" s="166"/>
      <c r="N218" s="166"/>
      <c r="O218" s="167"/>
      <c r="P218" s="167"/>
      <c r="Q218" s="167"/>
      <c r="R218" s="168"/>
      <c r="S218" s="94"/>
      <c r="T218" s="94"/>
      <c r="U218" s="94"/>
    </row>
    <row r="219" spans="1:32" x14ac:dyDescent="0.2">
      <c r="A219" s="51"/>
      <c r="B219" s="53"/>
      <c r="C219" s="53"/>
      <c r="D219" s="53"/>
      <c r="E219" s="53"/>
      <c r="I219" s="162"/>
      <c r="J219" s="163"/>
      <c r="K219" s="169"/>
      <c r="L219" s="170"/>
      <c r="M219" s="171"/>
      <c r="N219" s="171"/>
      <c r="O219" s="172"/>
      <c r="P219" s="172"/>
      <c r="Q219" s="172"/>
      <c r="R219" s="173"/>
      <c r="S219" s="94"/>
      <c r="T219" s="94"/>
      <c r="U219" s="94"/>
    </row>
    <row r="220" spans="1:32" ht="17.25" x14ac:dyDescent="0.25">
      <c r="A220" s="51"/>
      <c r="B220" s="53"/>
      <c r="C220" s="53"/>
      <c r="D220" s="53"/>
      <c r="E220" s="53"/>
      <c r="F220" s="48"/>
      <c r="G220" s="48"/>
      <c r="H220" s="48"/>
      <c r="I220" s="163"/>
      <c r="J220" s="163"/>
      <c r="K220" s="174" t="s">
        <v>63</v>
      </c>
      <c r="L220" s="175" t="s">
        <v>64</v>
      </c>
      <c r="M220" s="175"/>
      <c r="N220" s="176"/>
      <c r="O220" s="8"/>
      <c r="P220" s="8"/>
      <c r="Q220" s="8"/>
      <c r="R220" s="81" t="str">
        <f>IF(Q206&lt;500,"No Credibility                         "," ")</f>
        <v xml:space="preserve">No Credibility                         </v>
      </c>
      <c r="S220" s="94"/>
      <c r="T220" s="94"/>
      <c r="U220" s="94"/>
      <c r="V220" s="48"/>
      <c r="W220" s="49"/>
      <c r="X220" s="48"/>
      <c r="Y220" s="48"/>
      <c r="Z220" s="48"/>
      <c r="AA220" s="48"/>
      <c r="AB220" s="48"/>
      <c r="AC220" s="48"/>
      <c r="AD220" s="48"/>
      <c r="AE220" s="48"/>
    </row>
    <row r="221" spans="1:32" ht="17.25" x14ac:dyDescent="0.25">
      <c r="A221" s="51"/>
      <c r="B221" s="53"/>
      <c r="C221" s="53"/>
      <c r="D221" s="53"/>
      <c r="E221" s="53"/>
      <c r="I221" s="163"/>
      <c r="J221" s="163"/>
      <c r="K221" s="174" t="s">
        <v>63</v>
      </c>
      <c r="L221" s="175" t="s">
        <v>65</v>
      </c>
      <c r="M221" s="175"/>
      <c r="N221" s="176"/>
      <c r="O221" s="8"/>
      <c r="P221" s="8"/>
      <c r="Q221" s="8"/>
      <c r="R221" s="81" t="str">
        <f>IF(Q209&gt;Q202,"Experience Ratio Exceeds Benchmark Ratio"," ")</f>
        <v>Experience Ratio Exceeds Benchmark Ratio</v>
      </c>
      <c r="S221" s="94"/>
      <c r="T221" s="94"/>
      <c r="U221" s="94"/>
      <c r="AF221" s="48"/>
    </row>
    <row r="222" spans="1:32" x14ac:dyDescent="0.2">
      <c r="A222" s="51"/>
      <c r="B222" s="53"/>
      <c r="C222" s="53"/>
      <c r="D222" s="53"/>
      <c r="E222" s="53"/>
      <c r="I222" s="163"/>
      <c r="J222" s="163"/>
      <c r="K222" s="174" t="s">
        <v>63</v>
      </c>
      <c r="L222" s="175" t="s">
        <v>66</v>
      </c>
      <c r="M222" s="175"/>
      <c r="N222" s="176"/>
      <c r="O222" s="8"/>
      <c r="P222" s="8"/>
      <c r="Q222" s="8"/>
      <c r="R222" s="81" t="str">
        <f>IF(Q213&lt;Q215,"Calculated Refund Is Less Than Deminimus Amount               "," ")</f>
        <v xml:space="preserve"> </v>
      </c>
      <c r="S222" s="94"/>
      <c r="T222" s="94"/>
      <c r="U222" s="94"/>
    </row>
    <row r="223" spans="1:32" x14ac:dyDescent="0.2">
      <c r="A223" s="51"/>
      <c r="B223" s="53"/>
      <c r="C223" s="53"/>
      <c r="D223" s="53"/>
      <c r="E223" s="53"/>
      <c r="I223" s="94"/>
      <c r="J223" s="94"/>
      <c r="K223" s="115"/>
      <c r="L223" s="8"/>
      <c r="M223" s="8"/>
      <c r="N223" s="8"/>
      <c r="O223" s="8"/>
      <c r="P223" s="8"/>
      <c r="Q223" s="8"/>
      <c r="R223" s="177"/>
      <c r="S223" s="94"/>
      <c r="T223" s="94"/>
      <c r="U223" s="94"/>
    </row>
    <row r="224" spans="1:32" x14ac:dyDescent="0.2">
      <c r="A224" s="51"/>
      <c r="B224" s="53"/>
      <c r="C224" s="53"/>
      <c r="D224" s="53"/>
      <c r="E224" s="53"/>
      <c r="I224" s="163"/>
      <c r="J224" s="163"/>
      <c r="K224" s="178" t="s">
        <v>67</v>
      </c>
      <c r="L224" s="179"/>
      <c r="M224" s="179"/>
      <c r="N224" s="179"/>
      <c r="O224" s="180"/>
      <c r="P224" s="180"/>
      <c r="Q224" s="180"/>
      <c r="R224" s="181"/>
      <c r="S224" s="94"/>
      <c r="T224" s="94"/>
      <c r="U224" s="94"/>
    </row>
    <row r="225" spans="1:21" x14ac:dyDescent="0.2">
      <c r="A225" s="51"/>
      <c r="B225" s="53"/>
      <c r="C225" s="53"/>
      <c r="D225" s="53"/>
      <c r="E225" s="53"/>
      <c r="I225" s="163"/>
      <c r="J225" s="163"/>
      <c r="K225" s="182"/>
      <c r="L225" s="171"/>
      <c r="M225" s="171"/>
      <c r="N225" s="171"/>
      <c r="O225" s="172"/>
      <c r="P225" s="172"/>
      <c r="Q225" s="172"/>
      <c r="R225" s="173"/>
      <c r="S225" s="94"/>
      <c r="T225" s="94"/>
      <c r="U225" s="94"/>
    </row>
    <row r="226" spans="1:21" ht="13.5" thickBot="1" x14ac:dyDescent="0.25">
      <c r="A226" s="51"/>
      <c r="B226" s="53"/>
      <c r="C226" s="53"/>
      <c r="D226" s="53"/>
      <c r="E226" s="53"/>
      <c r="I226" s="163"/>
      <c r="J226" s="163"/>
      <c r="K226" s="183" t="s">
        <v>68</v>
      </c>
      <c r="L226" s="184" t="s">
        <v>69</v>
      </c>
      <c r="M226" s="185"/>
      <c r="N226" s="185"/>
      <c r="O226" s="44"/>
      <c r="P226" s="44"/>
      <c r="Q226" s="44"/>
      <c r="R226" s="93" t="str">
        <f>IF(Q213&gt;Q215,"Refund Due Exceeds Deminimus Amount               "," ")</f>
        <v xml:space="preserve"> </v>
      </c>
      <c r="S226" s="94"/>
      <c r="T226" s="94"/>
      <c r="U226" s="94"/>
    </row>
    <row r="227" spans="1:21" x14ac:dyDescent="0.2">
      <c r="A227" s="51"/>
      <c r="B227" s="53"/>
      <c r="C227" s="53"/>
      <c r="D227" s="53"/>
      <c r="E227" s="53"/>
      <c r="I227" s="94"/>
      <c r="J227" s="94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</row>
    <row r="228" spans="1:21" ht="13.5" thickBot="1" x14ac:dyDescent="0.25">
      <c r="A228" s="51"/>
      <c r="B228" s="53"/>
      <c r="C228" s="53"/>
      <c r="D228" s="53"/>
      <c r="E228" s="53"/>
      <c r="I228" s="94"/>
      <c r="J228" s="94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</row>
    <row r="229" spans="1:21" x14ac:dyDescent="0.2">
      <c r="A229" s="51"/>
      <c r="B229" s="53"/>
      <c r="C229" s="53"/>
      <c r="D229" s="53"/>
      <c r="E229" s="53"/>
      <c r="I229" s="94"/>
      <c r="J229" s="94"/>
      <c r="K229" s="53"/>
      <c r="L229" s="53"/>
      <c r="M229" s="110"/>
      <c r="N229" s="68" t="s">
        <v>70</v>
      </c>
      <c r="O229" s="68"/>
      <c r="P229" s="60"/>
      <c r="Q229" s="53"/>
      <c r="R229" s="53"/>
      <c r="S229" s="53"/>
      <c r="T229" s="53"/>
      <c r="U229" s="53"/>
    </row>
    <row r="230" spans="1:21" x14ac:dyDescent="0.2">
      <c r="A230" s="51"/>
      <c r="B230" s="53"/>
      <c r="C230" s="53"/>
      <c r="D230" s="53"/>
      <c r="E230" s="53"/>
      <c r="I230" s="94"/>
      <c r="J230" s="94"/>
      <c r="K230" s="53"/>
      <c r="L230" s="53"/>
      <c r="M230" s="186"/>
      <c r="N230" s="64"/>
      <c r="O230" s="64"/>
      <c r="P230" s="61"/>
      <c r="Q230" s="53"/>
      <c r="R230" s="53"/>
      <c r="S230" s="53"/>
      <c r="T230" s="53"/>
      <c r="U230" s="53"/>
    </row>
    <row r="231" spans="1:21" x14ac:dyDescent="0.2">
      <c r="A231" s="51"/>
      <c r="B231" s="53"/>
      <c r="C231" s="53"/>
      <c r="D231" s="53"/>
      <c r="E231" s="53"/>
      <c r="I231" s="94"/>
      <c r="J231" s="94"/>
      <c r="K231" s="53"/>
      <c r="L231" s="53"/>
      <c r="M231" s="187"/>
      <c r="N231" s="188" t="s">
        <v>71</v>
      </c>
      <c r="O231" s="189" t="s">
        <v>72</v>
      </c>
      <c r="P231" s="190"/>
      <c r="Q231" s="53"/>
      <c r="R231" s="53"/>
      <c r="S231" s="53"/>
      <c r="T231" s="53"/>
      <c r="U231" s="53"/>
    </row>
    <row r="232" spans="1:21" x14ac:dyDescent="0.2">
      <c r="A232" s="51"/>
      <c r="B232" s="53"/>
      <c r="C232" s="53"/>
      <c r="D232" s="53"/>
      <c r="E232" s="53"/>
      <c r="I232" s="94"/>
      <c r="J232" s="94"/>
      <c r="K232" s="53"/>
      <c r="L232" s="53"/>
      <c r="M232" s="186"/>
      <c r="N232" s="191" t="s">
        <v>73</v>
      </c>
      <c r="O232" s="192" t="s">
        <v>74</v>
      </c>
      <c r="P232" s="61"/>
      <c r="Q232" s="53"/>
      <c r="R232" s="53"/>
      <c r="S232" s="53"/>
      <c r="T232" s="53"/>
      <c r="U232" s="53"/>
    </row>
    <row r="233" spans="1:21" x14ac:dyDescent="0.2">
      <c r="A233" s="51"/>
      <c r="B233" s="53"/>
      <c r="C233" s="53"/>
      <c r="D233" s="53"/>
      <c r="E233" s="53"/>
      <c r="I233" s="94"/>
      <c r="J233" s="94"/>
      <c r="K233" s="53"/>
      <c r="L233" s="53"/>
      <c r="M233" s="186"/>
      <c r="N233" s="191" t="s">
        <v>75</v>
      </c>
      <c r="O233" s="193">
        <v>0.15</v>
      </c>
      <c r="P233" s="61"/>
      <c r="Q233" s="53"/>
      <c r="R233" s="53"/>
      <c r="S233" s="53"/>
      <c r="T233" s="53"/>
      <c r="U233" s="53"/>
    </row>
    <row r="234" spans="1:21" x14ac:dyDescent="0.2">
      <c r="A234" s="51"/>
      <c r="B234" s="53"/>
      <c r="C234" s="53"/>
      <c r="D234" s="53"/>
      <c r="E234" s="53"/>
      <c r="I234" s="94"/>
      <c r="J234" s="94"/>
      <c r="K234" s="53"/>
      <c r="L234" s="53"/>
      <c r="M234" s="186"/>
      <c r="N234" s="191" t="s">
        <v>76</v>
      </c>
      <c r="O234" s="193">
        <v>0.1</v>
      </c>
      <c r="P234" s="61"/>
      <c r="Q234" s="53"/>
      <c r="R234" s="53"/>
      <c r="S234" s="53"/>
      <c r="T234" s="53"/>
      <c r="U234" s="53"/>
    </row>
    <row r="235" spans="1:21" x14ac:dyDescent="0.2">
      <c r="A235" s="51"/>
      <c r="B235" s="53"/>
      <c r="C235" s="53"/>
      <c r="D235" s="53"/>
      <c r="E235" s="53"/>
      <c r="I235" s="94"/>
      <c r="J235" s="94"/>
      <c r="K235" s="53"/>
      <c r="L235" s="53"/>
      <c r="M235" s="186"/>
      <c r="N235" s="191" t="s">
        <v>77</v>
      </c>
      <c r="O235" s="193">
        <v>7.4999999999999997E-2</v>
      </c>
      <c r="P235" s="61"/>
      <c r="Q235" s="53"/>
      <c r="R235" s="53"/>
      <c r="S235" s="53"/>
      <c r="T235" s="53"/>
      <c r="U235" s="53"/>
    </row>
    <row r="236" spans="1:21" x14ac:dyDescent="0.2">
      <c r="A236" s="51"/>
      <c r="B236" s="53"/>
      <c r="C236" s="53"/>
      <c r="D236" s="53"/>
      <c r="E236" s="53"/>
      <c r="I236" s="94"/>
      <c r="J236" s="94"/>
      <c r="K236" s="53"/>
      <c r="L236" s="53"/>
      <c r="M236" s="186"/>
      <c r="N236" s="191" t="s">
        <v>78</v>
      </c>
      <c r="O236" s="193">
        <v>0.05</v>
      </c>
      <c r="P236" s="61"/>
      <c r="Q236" s="53"/>
      <c r="R236" s="53"/>
      <c r="S236" s="194"/>
      <c r="T236" s="53"/>
      <c r="U236" s="53"/>
    </row>
    <row r="237" spans="1:21" ht="13.5" thickBot="1" x14ac:dyDescent="0.25">
      <c r="A237" s="51"/>
      <c r="B237" s="53"/>
      <c r="C237" s="53"/>
      <c r="D237" s="53"/>
      <c r="E237" s="53"/>
      <c r="I237" s="94"/>
      <c r="J237" s="94"/>
      <c r="K237" s="53"/>
      <c r="L237" s="53"/>
      <c r="M237" s="195"/>
      <c r="N237" s="196" t="s">
        <v>79</v>
      </c>
      <c r="O237" s="197">
        <v>0</v>
      </c>
      <c r="P237" s="63"/>
      <c r="Q237" s="53"/>
      <c r="R237" s="53"/>
      <c r="S237" s="53"/>
      <c r="T237" s="53"/>
      <c r="U237" s="53"/>
    </row>
    <row r="238" spans="1:21" x14ac:dyDescent="0.2">
      <c r="A238" s="51"/>
      <c r="B238" s="53"/>
      <c r="C238" s="53"/>
      <c r="D238" s="53"/>
      <c r="E238" s="53"/>
      <c r="I238" s="94"/>
      <c r="J238" s="94"/>
      <c r="K238" s="53"/>
      <c r="L238" s="53"/>
      <c r="M238" s="126"/>
      <c r="N238" s="62"/>
      <c r="O238" s="53"/>
      <c r="P238" s="53"/>
      <c r="Q238" s="53"/>
      <c r="R238" s="53"/>
      <c r="S238" s="53"/>
      <c r="T238" s="53"/>
      <c r="U238" s="53"/>
    </row>
    <row r="239" spans="1:21" ht="13.5" thickBot="1" x14ac:dyDescent="0.25">
      <c r="A239" s="51"/>
      <c r="B239" s="53"/>
      <c r="C239" s="53"/>
      <c r="D239" s="53"/>
      <c r="E239" s="53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</row>
    <row r="240" spans="1:21" x14ac:dyDescent="0.2">
      <c r="A240" s="51"/>
      <c r="B240" s="53"/>
      <c r="C240" s="53"/>
      <c r="D240" s="53"/>
      <c r="E240" s="53"/>
      <c r="I240" s="198"/>
      <c r="J240" s="199" t="s">
        <v>80</v>
      </c>
      <c r="K240" s="199" t="s">
        <v>81</v>
      </c>
      <c r="L240" s="199" t="s">
        <v>82</v>
      </c>
      <c r="M240" s="199" t="s">
        <v>83</v>
      </c>
      <c r="N240" s="199" t="s">
        <v>84</v>
      </c>
      <c r="O240" s="199" t="s">
        <v>85</v>
      </c>
      <c r="P240" s="199" t="s">
        <v>86</v>
      </c>
      <c r="Q240" s="199" t="s">
        <v>87</v>
      </c>
      <c r="R240" s="199" t="s">
        <v>88</v>
      </c>
      <c r="S240" s="199" t="s">
        <v>89</v>
      </c>
      <c r="T240" s="200" t="s">
        <v>90</v>
      </c>
      <c r="U240" s="64"/>
    </row>
    <row r="241" spans="1:21" x14ac:dyDescent="0.2">
      <c r="A241" s="51"/>
      <c r="B241" s="53"/>
      <c r="C241" s="53"/>
      <c r="D241" s="53"/>
      <c r="E241" s="53"/>
      <c r="I241" s="79" t="s">
        <v>91</v>
      </c>
      <c r="J241" s="201"/>
      <c r="K241" s="201" t="s">
        <v>27</v>
      </c>
      <c r="L241" s="201"/>
      <c r="M241" s="201"/>
      <c r="N241" s="201" t="s">
        <v>92</v>
      </c>
      <c r="O241" s="201"/>
      <c r="P241" s="201"/>
      <c r="Q241" s="201"/>
      <c r="R241" s="201" t="s">
        <v>92</v>
      </c>
      <c r="S241" s="201"/>
      <c r="T241" s="229" t="s">
        <v>102</v>
      </c>
      <c r="U241" s="64"/>
    </row>
    <row r="242" spans="1:21" x14ac:dyDescent="0.2">
      <c r="A242" s="51"/>
      <c r="B242" s="53"/>
      <c r="C242" s="53"/>
      <c r="D242" s="53"/>
      <c r="E242" s="53"/>
      <c r="I242" s="79" t="s">
        <v>11</v>
      </c>
      <c r="J242" s="201" t="s">
        <v>11</v>
      </c>
      <c r="K242" s="201" t="s">
        <v>29</v>
      </c>
      <c r="L242" s="201" t="s">
        <v>93</v>
      </c>
      <c r="M242" s="202" t="s">
        <v>94</v>
      </c>
      <c r="N242" s="201" t="s">
        <v>95</v>
      </c>
      <c r="O242" s="202" t="s">
        <v>96</v>
      </c>
      <c r="P242" s="201" t="s">
        <v>93</v>
      </c>
      <c r="Q242" s="202" t="s">
        <v>97</v>
      </c>
      <c r="R242" s="201" t="s">
        <v>95</v>
      </c>
      <c r="S242" s="202" t="s">
        <v>98</v>
      </c>
      <c r="T242" s="229" t="s">
        <v>103</v>
      </c>
      <c r="U242" s="64"/>
    </row>
    <row r="243" spans="1:21" x14ac:dyDescent="0.2">
      <c r="A243" s="51"/>
      <c r="B243" s="53"/>
      <c r="C243" s="53"/>
      <c r="D243" s="53"/>
      <c r="E243" s="53"/>
      <c r="I243" s="203"/>
      <c r="J243" s="204"/>
      <c r="K243" s="204"/>
      <c r="L243" s="204"/>
      <c r="M243" s="205"/>
      <c r="N243" s="204"/>
      <c r="O243" s="205"/>
      <c r="P243" s="204"/>
      <c r="Q243" s="205"/>
      <c r="R243" s="204"/>
      <c r="S243" s="205"/>
      <c r="T243" s="206"/>
      <c r="U243" s="64"/>
    </row>
    <row r="244" spans="1:21" x14ac:dyDescent="0.2">
      <c r="A244" s="51"/>
      <c r="B244" s="53"/>
      <c r="C244" s="53"/>
      <c r="D244" s="53"/>
      <c r="E244" s="53"/>
      <c r="I244" s="207">
        <f>IF($R$2&gt;0,+$R$2-1," ")</f>
        <v>2015</v>
      </c>
      <c r="J244" s="208">
        <v>1</v>
      </c>
      <c r="K244" s="238">
        <f>IF(I244=" "," ",HLOOKUP(I244,$A$16:$AE$161,3+(I244-1992)*5))</f>
        <v>0</v>
      </c>
      <c r="L244" s="228">
        <v>2.77</v>
      </c>
      <c r="M244" s="242">
        <f t="shared" ref="M244:M257" si="3">IF(K244=" "," ",K244*L244)</f>
        <v>0</v>
      </c>
      <c r="N244" s="228">
        <v>0.50700000000000001</v>
      </c>
      <c r="O244" s="242">
        <f t="shared" ref="O244:O257" si="4">IF(M244=" "," ",M244*N244)</f>
        <v>0</v>
      </c>
      <c r="P244" s="228">
        <v>0</v>
      </c>
      <c r="Q244" s="242">
        <f t="shared" ref="Q244:Q257" si="5">IF(O244=" "," ",K244*P244)</f>
        <v>0</v>
      </c>
      <c r="R244" s="228">
        <v>0</v>
      </c>
      <c r="S244" s="242">
        <f t="shared" ref="S244:S268" si="6">IF(Q244=" "," ",Q244*R244)</f>
        <v>0</v>
      </c>
      <c r="T244" s="226">
        <v>0.46</v>
      </c>
      <c r="U244" s="245"/>
    </row>
    <row r="245" spans="1:21" x14ac:dyDescent="0.2">
      <c r="A245" s="51"/>
      <c r="B245" s="53"/>
      <c r="C245" s="53"/>
      <c r="D245" s="53"/>
      <c r="E245" s="53"/>
      <c r="I245" s="207">
        <f>IF(($R$2-J244)&gt;1992,+I244-1," ")</f>
        <v>2014</v>
      </c>
      <c r="J245" s="208">
        <f t="shared" ref="J245:J272" si="7">J244+1</f>
        <v>2</v>
      </c>
      <c r="K245" s="238">
        <f>IF(I245=" "," ",HLOOKUP(I245,$A$16:$AE$161,3+(I245-1992)*5))</f>
        <v>0</v>
      </c>
      <c r="L245" s="228">
        <v>4.1749999999999998</v>
      </c>
      <c r="M245" s="242">
        <f t="shared" si="3"/>
        <v>0</v>
      </c>
      <c r="N245" s="228">
        <v>0.56699999999999995</v>
      </c>
      <c r="O245" s="242">
        <f t="shared" si="4"/>
        <v>0</v>
      </c>
      <c r="P245" s="228">
        <v>0</v>
      </c>
      <c r="Q245" s="242">
        <f t="shared" si="5"/>
        <v>0</v>
      </c>
      <c r="R245" s="228">
        <v>0</v>
      </c>
      <c r="S245" s="242">
        <f t="shared" si="6"/>
        <v>0</v>
      </c>
      <c r="T245" s="227">
        <v>0.63</v>
      </c>
      <c r="U245" s="64"/>
    </row>
    <row r="246" spans="1:21" x14ac:dyDescent="0.2">
      <c r="A246" s="51"/>
      <c r="B246" s="53"/>
      <c r="C246" s="53"/>
      <c r="D246" s="53"/>
      <c r="E246" s="53"/>
      <c r="I246" s="207">
        <f>IF(($R$2-J245)&gt;1992,+I245-1," ")</f>
        <v>2013</v>
      </c>
      <c r="J246" s="208">
        <f t="shared" si="7"/>
        <v>3</v>
      </c>
      <c r="K246" s="238">
        <f>IF(I246=" "," ",HLOOKUP(I246,$A$16:$AE$161,3+(I246-1992)*5))</f>
        <v>0</v>
      </c>
      <c r="L246" s="228">
        <v>4.1749999999999998</v>
      </c>
      <c r="M246" s="242">
        <f t="shared" si="3"/>
        <v>0</v>
      </c>
      <c r="N246" s="228">
        <v>0.56699999999999995</v>
      </c>
      <c r="O246" s="242">
        <f t="shared" si="4"/>
        <v>0</v>
      </c>
      <c r="P246" s="228">
        <v>1.194</v>
      </c>
      <c r="Q246" s="242">
        <f t="shared" si="5"/>
        <v>0</v>
      </c>
      <c r="R246" s="228">
        <v>0.75900000000000001</v>
      </c>
      <c r="S246" s="242">
        <f t="shared" si="6"/>
        <v>0</v>
      </c>
      <c r="T246" s="227">
        <v>0.75</v>
      </c>
      <c r="U246" s="64"/>
    </row>
    <row r="247" spans="1:21" x14ac:dyDescent="0.2">
      <c r="A247" s="51"/>
      <c r="B247" s="53"/>
      <c r="C247" s="53"/>
      <c r="D247" s="53"/>
      <c r="E247" s="53"/>
      <c r="I247" s="207">
        <f>IF(($R$2-J246)&gt;1992,+I246-1," ")</f>
        <v>2012</v>
      </c>
      <c r="J247" s="208">
        <f t="shared" si="7"/>
        <v>4</v>
      </c>
      <c r="K247" s="238">
        <f>IF(I247=" "," ",HLOOKUP(I247,$A$16:$AE$161,3+(I247-1992)*5))</f>
        <v>0</v>
      </c>
      <c r="L247" s="228">
        <v>4.1749999999999998</v>
      </c>
      <c r="M247" s="242">
        <f t="shared" si="3"/>
        <v>0</v>
      </c>
      <c r="N247" s="228">
        <v>0.56699999999999995</v>
      </c>
      <c r="O247" s="242">
        <f t="shared" si="4"/>
        <v>0</v>
      </c>
      <c r="P247" s="228">
        <v>2.2450000000000001</v>
      </c>
      <c r="Q247" s="242">
        <f t="shared" si="5"/>
        <v>0</v>
      </c>
      <c r="R247" s="228">
        <v>0.77100000000000002</v>
      </c>
      <c r="S247" s="242">
        <f t="shared" si="6"/>
        <v>0</v>
      </c>
      <c r="T247" s="227">
        <v>0.77</v>
      </c>
      <c r="U247" s="64"/>
    </row>
    <row r="248" spans="1:21" x14ac:dyDescent="0.2">
      <c r="A248" s="51"/>
      <c r="B248" s="53"/>
      <c r="C248" s="53"/>
      <c r="D248" s="53"/>
      <c r="E248" s="53"/>
      <c r="I248" s="207">
        <f>IF(($R$2-J247)&gt;1992,+I247-1," ")</f>
        <v>2011</v>
      </c>
      <c r="J248" s="208">
        <f t="shared" si="7"/>
        <v>5</v>
      </c>
      <c r="K248" s="238">
        <f>IF(I248=" "," ",HLOOKUP(I248,$A$16:$AE$161,3+(I248-1992)*5))</f>
        <v>0</v>
      </c>
      <c r="L248" s="228">
        <v>4.1749999999999998</v>
      </c>
      <c r="M248" s="242">
        <f t="shared" si="3"/>
        <v>0</v>
      </c>
      <c r="N248" s="228">
        <v>0.56699999999999995</v>
      </c>
      <c r="O248" s="242">
        <f t="shared" si="4"/>
        <v>0</v>
      </c>
      <c r="P248" s="228">
        <v>3.17</v>
      </c>
      <c r="Q248" s="242">
        <f t="shared" si="5"/>
        <v>0</v>
      </c>
      <c r="R248" s="228">
        <v>0.78200000000000003</v>
      </c>
      <c r="S248" s="242">
        <f t="shared" si="6"/>
        <v>0</v>
      </c>
      <c r="T248" s="226">
        <v>0.8</v>
      </c>
      <c r="U248" s="64"/>
    </row>
    <row r="249" spans="1:21" x14ac:dyDescent="0.2">
      <c r="A249" s="51"/>
      <c r="B249" s="53"/>
      <c r="C249" s="53"/>
      <c r="D249" s="53"/>
      <c r="E249" s="53"/>
      <c r="I249" s="207">
        <f>IF(($R$2-J248)&gt;1992,+I248-1," ")</f>
        <v>2010</v>
      </c>
      <c r="J249" s="208">
        <f t="shared" si="7"/>
        <v>6</v>
      </c>
      <c r="K249" s="238">
        <f>IF(I249=" "," ",HLOOKUP(I249,$A$16:$AE$161,3+(I249-1992)*5))</f>
        <v>0</v>
      </c>
      <c r="L249" s="228">
        <v>4.1749999999999998</v>
      </c>
      <c r="M249" s="242">
        <f t="shared" si="3"/>
        <v>0</v>
      </c>
      <c r="N249" s="228">
        <v>0.56699999999999995</v>
      </c>
      <c r="O249" s="242">
        <f t="shared" si="4"/>
        <v>0</v>
      </c>
      <c r="P249" s="228">
        <v>3.9980000000000002</v>
      </c>
      <c r="Q249" s="242">
        <f t="shared" si="5"/>
        <v>0</v>
      </c>
      <c r="R249" s="228">
        <v>0.79200000000000004</v>
      </c>
      <c r="S249" s="242">
        <f t="shared" si="6"/>
        <v>0</v>
      </c>
      <c r="T249" s="227">
        <v>0.82</v>
      </c>
      <c r="U249" s="64"/>
    </row>
    <row r="250" spans="1:21" x14ac:dyDescent="0.2">
      <c r="A250" s="51"/>
      <c r="B250" s="53"/>
      <c r="C250" s="53"/>
      <c r="D250" s="53"/>
      <c r="E250" s="53"/>
      <c r="I250" s="207">
        <f>IF(($R$2-J249)&gt;1992,+I249-1," ")</f>
        <v>2009</v>
      </c>
      <c r="J250" s="208">
        <f t="shared" si="7"/>
        <v>7</v>
      </c>
      <c r="K250" s="238">
        <f>IF(I250=" "," ",HLOOKUP(I250,$A$16:$AE$161,3+(I250-1992)*5))</f>
        <v>0</v>
      </c>
      <c r="L250" s="228">
        <v>4.1749999999999998</v>
      </c>
      <c r="M250" s="242">
        <f t="shared" si="3"/>
        <v>0</v>
      </c>
      <c r="N250" s="228">
        <v>0.56699999999999995</v>
      </c>
      <c r="O250" s="242">
        <f t="shared" si="4"/>
        <v>0</v>
      </c>
      <c r="P250" s="228">
        <v>4.7539999999999996</v>
      </c>
      <c r="Q250" s="242">
        <f t="shared" si="5"/>
        <v>0</v>
      </c>
      <c r="R250" s="228">
        <v>0.80200000000000005</v>
      </c>
      <c r="S250" s="242">
        <f t="shared" si="6"/>
        <v>0</v>
      </c>
      <c r="T250" s="227">
        <v>0.84</v>
      </c>
      <c r="U250" s="64"/>
    </row>
    <row r="251" spans="1:21" x14ac:dyDescent="0.2">
      <c r="A251" s="51"/>
      <c r="B251" s="53"/>
      <c r="C251" s="53"/>
      <c r="D251" s="53"/>
      <c r="E251" s="53"/>
      <c r="I251" s="207">
        <f>IF(($R$2-J250)&gt;1992,+I250-1," ")</f>
        <v>2008</v>
      </c>
      <c r="J251" s="208">
        <f t="shared" si="7"/>
        <v>8</v>
      </c>
      <c r="K251" s="238">
        <f>IF(I251=" "," ",HLOOKUP(I251,$A$16:$AE$161,3+(I251-1992)*5))</f>
        <v>0</v>
      </c>
      <c r="L251" s="228">
        <v>4.1749999999999998</v>
      </c>
      <c r="M251" s="242">
        <f t="shared" si="3"/>
        <v>0</v>
      </c>
      <c r="N251" s="228">
        <v>0.56699999999999995</v>
      </c>
      <c r="O251" s="242">
        <f t="shared" si="4"/>
        <v>0</v>
      </c>
      <c r="P251" s="228">
        <v>5.4450000000000003</v>
      </c>
      <c r="Q251" s="242">
        <f t="shared" si="5"/>
        <v>0</v>
      </c>
      <c r="R251" s="228">
        <v>0.81100000000000005</v>
      </c>
      <c r="S251" s="242">
        <f t="shared" si="6"/>
        <v>0</v>
      </c>
      <c r="T251" s="227">
        <v>0.87</v>
      </c>
      <c r="U251" s="64"/>
    </row>
    <row r="252" spans="1:21" x14ac:dyDescent="0.2">
      <c r="A252" s="51"/>
      <c r="B252" s="53"/>
      <c r="C252" s="53"/>
      <c r="D252" s="53"/>
      <c r="E252" s="53"/>
      <c r="I252" s="207">
        <f>IF(($R$2-J251)&gt;1992,+I251-1," ")</f>
        <v>2007</v>
      </c>
      <c r="J252" s="208">
        <f t="shared" si="7"/>
        <v>9</v>
      </c>
      <c r="K252" s="238">
        <f>IF(I252=" "," ",HLOOKUP(I252,$A$16:$AE$161,3+(I252-1992)*5))</f>
        <v>0</v>
      </c>
      <c r="L252" s="228">
        <v>4.1749999999999998</v>
      </c>
      <c r="M252" s="242">
        <f t="shared" si="3"/>
        <v>0</v>
      </c>
      <c r="N252" s="228">
        <v>0.56699999999999995</v>
      </c>
      <c r="O252" s="242">
        <f t="shared" si="4"/>
        <v>0</v>
      </c>
      <c r="P252" s="228">
        <v>6.0750000000000002</v>
      </c>
      <c r="Q252" s="242">
        <f t="shared" si="5"/>
        <v>0</v>
      </c>
      <c r="R252" s="228">
        <v>0.81799999999999995</v>
      </c>
      <c r="S252" s="242">
        <f t="shared" si="6"/>
        <v>0</v>
      </c>
      <c r="T252" s="227">
        <v>0.88</v>
      </c>
      <c r="U252" s="64"/>
    </row>
    <row r="253" spans="1:21" x14ac:dyDescent="0.2">
      <c r="A253" s="51"/>
      <c r="B253" s="53"/>
      <c r="C253" s="53"/>
      <c r="D253" s="53"/>
      <c r="E253" s="53"/>
      <c r="I253" s="207">
        <f>IF(($R$2-J252)&gt;1992,+I252-1," ")</f>
        <v>2006</v>
      </c>
      <c r="J253" s="208">
        <f t="shared" si="7"/>
        <v>10</v>
      </c>
      <c r="K253" s="238">
        <f>IF(I253=" "," ",HLOOKUP(I253,$A$16:$AE$161,3+(I253-1992)*5))</f>
        <v>0</v>
      </c>
      <c r="L253" s="228">
        <v>4.1749999999999998</v>
      </c>
      <c r="M253" s="242">
        <f t="shared" si="3"/>
        <v>0</v>
      </c>
      <c r="N253" s="228">
        <v>0.56699999999999995</v>
      </c>
      <c r="O253" s="242">
        <f t="shared" si="4"/>
        <v>0</v>
      </c>
      <c r="P253" s="228">
        <v>6.65</v>
      </c>
      <c r="Q253" s="242">
        <f t="shared" si="5"/>
        <v>0</v>
      </c>
      <c r="R253" s="228">
        <v>0.82399999999999995</v>
      </c>
      <c r="S253" s="242">
        <f t="shared" si="6"/>
        <v>0</v>
      </c>
      <c r="T253" s="227">
        <v>0.88</v>
      </c>
      <c r="U253" s="64"/>
    </row>
    <row r="254" spans="1:21" x14ac:dyDescent="0.2">
      <c r="A254" s="51"/>
      <c r="B254" s="53"/>
      <c r="C254" s="53"/>
      <c r="D254" s="53"/>
      <c r="E254" s="53"/>
      <c r="I254" s="207">
        <f>IF(($R$2-J253)&gt;1992,+I253-1," ")</f>
        <v>2005</v>
      </c>
      <c r="J254" s="208">
        <f t="shared" si="7"/>
        <v>11</v>
      </c>
      <c r="K254" s="238">
        <f>IF(I254=" "," ",HLOOKUP(I254,$A$16:$AE$161,3+(I254-1992)*5))</f>
        <v>0</v>
      </c>
      <c r="L254" s="228">
        <v>4.1749999999999998</v>
      </c>
      <c r="M254" s="242">
        <f t="shared" si="3"/>
        <v>0</v>
      </c>
      <c r="N254" s="228">
        <v>0.56699999999999995</v>
      </c>
      <c r="O254" s="242">
        <f t="shared" si="4"/>
        <v>0</v>
      </c>
      <c r="P254" s="228">
        <v>7.1760000000000002</v>
      </c>
      <c r="Q254" s="242">
        <f t="shared" si="5"/>
        <v>0</v>
      </c>
      <c r="R254" s="228">
        <v>0.82799999999999996</v>
      </c>
      <c r="S254" s="242">
        <f t="shared" si="6"/>
        <v>0</v>
      </c>
      <c r="T254" s="227">
        <v>0.88</v>
      </c>
      <c r="U254" s="64"/>
    </row>
    <row r="255" spans="1:21" x14ac:dyDescent="0.2">
      <c r="A255" s="51"/>
      <c r="B255" s="53"/>
      <c r="C255" s="53"/>
      <c r="D255" s="53"/>
      <c r="E255" s="53"/>
      <c r="I255" s="207">
        <f>IF(($R$2-J254)&gt;1992,+I254-1," ")</f>
        <v>2004</v>
      </c>
      <c r="J255" s="208">
        <f t="shared" si="7"/>
        <v>12</v>
      </c>
      <c r="K255" s="238">
        <f>IF(I255=" "," ",HLOOKUP(I255,$A$16:$AE$161,3+(I255-1992)*5))</f>
        <v>0</v>
      </c>
      <c r="L255" s="228">
        <v>4.1749999999999998</v>
      </c>
      <c r="M255" s="242">
        <f t="shared" si="3"/>
        <v>0</v>
      </c>
      <c r="N255" s="228">
        <v>0.56699999999999995</v>
      </c>
      <c r="O255" s="242">
        <f t="shared" si="4"/>
        <v>0</v>
      </c>
      <c r="P255" s="228">
        <v>7.6550000000000002</v>
      </c>
      <c r="Q255" s="242">
        <f t="shared" si="5"/>
        <v>0</v>
      </c>
      <c r="R255" s="228">
        <v>0.83099999999999996</v>
      </c>
      <c r="S255" s="242">
        <f t="shared" si="6"/>
        <v>0</v>
      </c>
      <c r="T255" s="227">
        <v>0.88</v>
      </c>
      <c r="U255" s="64"/>
    </row>
    <row r="256" spans="1:21" x14ac:dyDescent="0.2">
      <c r="A256" s="51"/>
      <c r="B256" s="53"/>
      <c r="C256" s="53"/>
      <c r="D256" s="53"/>
      <c r="E256" s="53"/>
      <c r="I256" s="207">
        <f>IF(($R$2-J255)&gt;1992,+I255-1," ")</f>
        <v>2003</v>
      </c>
      <c r="J256" s="208">
        <f t="shared" si="7"/>
        <v>13</v>
      </c>
      <c r="K256" s="238">
        <f>IF(I256=" "," ",HLOOKUP(I256,$A$16:$AE$161,3+(I256-1992)*5))</f>
        <v>0</v>
      </c>
      <c r="L256" s="228">
        <v>4.1749999999999998</v>
      </c>
      <c r="M256" s="242">
        <f t="shared" si="3"/>
        <v>0</v>
      </c>
      <c r="N256" s="228">
        <v>0.56699999999999995</v>
      </c>
      <c r="O256" s="242">
        <f t="shared" si="4"/>
        <v>0</v>
      </c>
      <c r="P256" s="228">
        <v>8.093</v>
      </c>
      <c r="Q256" s="242">
        <f t="shared" si="5"/>
        <v>0</v>
      </c>
      <c r="R256" s="228">
        <v>0.83399999999999996</v>
      </c>
      <c r="S256" s="242">
        <f t="shared" si="6"/>
        <v>0</v>
      </c>
      <c r="T256" s="227">
        <v>0.89</v>
      </c>
      <c r="U256" s="64"/>
    </row>
    <row r="257" spans="1:21" x14ac:dyDescent="0.2">
      <c r="A257" s="51"/>
      <c r="B257" s="53"/>
      <c r="C257" s="53"/>
      <c r="D257" s="53"/>
      <c r="E257" s="53"/>
      <c r="I257" s="207">
        <f>IF(($R$2-J256)&gt;1992,+I256-1," ")</f>
        <v>2002</v>
      </c>
      <c r="J257" s="208">
        <f>J256+1</f>
        <v>14</v>
      </c>
      <c r="K257" s="238">
        <f>IF(I257=" "," ",HLOOKUP(I257,$A$16:$AE$161,3+(I257-1992)*5))</f>
        <v>0</v>
      </c>
      <c r="L257" s="228">
        <v>4.1749999999999998</v>
      </c>
      <c r="M257" s="242">
        <f t="shared" si="3"/>
        <v>0</v>
      </c>
      <c r="N257" s="228">
        <v>0.56699999999999995</v>
      </c>
      <c r="O257" s="242">
        <f t="shared" si="4"/>
        <v>0</v>
      </c>
      <c r="P257" s="228">
        <v>8.4930000000000003</v>
      </c>
      <c r="Q257" s="242">
        <f t="shared" si="5"/>
        <v>0</v>
      </c>
      <c r="R257" s="228">
        <v>0.83699999999999997</v>
      </c>
      <c r="S257" s="242">
        <f t="shared" si="6"/>
        <v>0</v>
      </c>
      <c r="T257" s="227">
        <v>0.89</v>
      </c>
      <c r="U257" s="64"/>
    </row>
    <row r="258" spans="1:21" x14ac:dyDescent="0.2">
      <c r="A258" s="51"/>
      <c r="B258" s="53"/>
      <c r="C258" s="53"/>
      <c r="D258" s="53"/>
      <c r="E258" s="53"/>
      <c r="I258" s="234">
        <f>IF(($R$2-J257)&gt;1992,+I257-1," ")</f>
        <v>2001</v>
      </c>
      <c r="J258" s="235">
        <f t="shared" si="7"/>
        <v>15</v>
      </c>
      <c r="K258" s="238">
        <f>IF(I258=" "," ",HLOOKUP(I258,$A$16:$AE$161,3+(I258-1992)*5)+SUM(K259:K272))</f>
        <v>0</v>
      </c>
      <c r="L258" s="236">
        <v>4.1749999999999998</v>
      </c>
      <c r="M258" s="243">
        <f>IF(K258=" "," ",K258*L258)</f>
        <v>0</v>
      </c>
      <c r="N258" s="236">
        <v>0.56699999999999995</v>
      </c>
      <c r="O258" s="243">
        <f>IF(M258=" "," ",M258*N258)</f>
        <v>0</v>
      </c>
      <c r="P258" s="236">
        <v>8.6839999999999993</v>
      </c>
      <c r="Q258" s="243">
        <f>IF(O258=" "," ",K258*P258)</f>
        <v>0</v>
      </c>
      <c r="R258" s="236">
        <v>0.83799999999999997</v>
      </c>
      <c r="S258" s="243">
        <f t="shared" si="6"/>
        <v>0</v>
      </c>
      <c r="T258" s="237">
        <v>0.89</v>
      </c>
      <c r="U258" s="64"/>
    </row>
    <row r="259" spans="1:21" x14ac:dyDescent="0.2">
      <c r="A259" s="51"/>
      <c r="B259" s="53"/>
      <c r="C259" s="53"/>
      <c r="D259" s="53"/>
      <c r="E259" s="53"/>
      <c r="I259" s="234">
        <f>IF(($R$2-J258)&gt;1992,+I258-1," ")</f>
        <v>2000</v>
      </c>
      <c r="J259" s="235">
        <f t="shared" si="7"/>
        <v>16</v>
      </c>
      <c r="K259" s="238">
        <f>IF(I259=" "," ",HLOOKUP(I259,$A$16:$AE$161,3+(I259-1992)*5))</f>
        <v>0</v>
      </c>
      <c r="L259" s="236">
        <v>4.1749999999999998</v>
      </c>
      <c r="M259" s="243">
        <f t="shared" ref="M259:M268" si="8">IF(K259=" "," ",K259*L259)</f>
        <v>0</v>
      </c>
      <c r="N259" s="236">
        <v>0.56699999999999995</v>
      </c>
      <c r="O259" s="243">
        <f t="shared" ref="O259:O268" si="9">IF(M259=" "," ",M259*N259)</f>
        <v>0</v>
      </c>
      <c r="P259" s="236">
        <v>8.6839999999999993</v>
      </c>
      <c r="Q259" s="243">
        <f t="shared" ref="Q259:Q268" si="10">IF(O259=" "," ",K259*P259)</f>
        <v>0</v>
      </c>
      <c r="R259" s="236">
        <v>0.83799999999999997</v>
      </c>
      <c r="S259" s="243">
        <f t="shared" si="6"/>
        <v>0</v>
      </c>
      <c r="T259" s="237">
        <v>0.89</v>
      </c>
      <c r="U259" s="64"/>
    </row>
    <row r="260" spans="1:21" x14ac:dyDescent="0.2">
      <c r="A260" s="51"/>
      <c r="B260" s="53"/>
      <c r="C260" s="53"/>
      <c r="D260" s="53"/>
      <c r="E260" s="53"/>
      <c r="I260" s="234">
        <f>IF(($R$2-J259)&gt;1992,+I259-1," ")</f>
        <v>1999</v>
      </c>
      <c r="J260" s="235">
        <f t="shared" si="7"/>
        <v>17</v>
      </c>
      <c r="K260" s="238">
        <f>IF(I260=" "," ",HLOOKUP(I260,$A$16:$AE$161,3+(I260-1992)*5))</f>
        <v>0</v>
      </c>
      <c r="L260" s="236">
        <v>4.1749999999999998</v>
      </c>
      <c r="M260" s="243">
        <f t="shared" si="8"/>
        <v>0</v>
      </c>
      <c r="N260" s="236">
        <v>0.56699999999999995</v>
      </c>
      <c r="O260" s="243">
        <f t="shared" si="9"/>
        <v>0</v>
      </c>
      <c r="P260" s="236">
        <v>8.6839999999999993</v>
      </c>
      <c r="Q260" s="243">
        <f t="shared" si="10"/>
        <v>0</v>
      </c>
      <c r="R260" s="236">
        <v>0.83799999999999997</v>
      </c>
      <c r="S260" s="243">
        <f t="shared" si="6"/>
        <v>0</v>
      </c>
      <c r="T260" s="237">
        <v>0.89</v>
      </c>
      <c r="U260" s="64"/>
    </row>
    <row r="261" spans="1:21" x14ac:dyDescent="0.2">
      <c r="A261" s="51"/>
      <c r="B261" s="53"/>
      <c r="C261" s="53"/>
      <c r="D261" s="53"/>
      <c r="E261" s="53"/>
      <c r="I261" s="234">
        <f>IF(($R$2-J260)&gt;1992,+I260-1," ")</f>
        <v>1998</v>
      </c>
      <c r="J261" s="235">
        <f t="shared" si="7"/>
        <v>18</v>
      </c>
      <c r="K261" s="238">
        <f>IF(I261=" "," ",HLOOKUP(I261,$A$16:$AE$161,3+(I261-1992)*5))</f>
        <v>0</v>
      </c>
      <c r="L261" s="236">
        <v>4.1749999999999998</v>
      </c>
      <c r="M261" s="243">
        <f t="shared" si="8"/>
        <v>0</v>
      </c>
      <c r="N261" s="236">
        <v>0.56699999999999995</v>
      </c>
      <c r="O261" s="243">
        <f t="shared" si="9"/>
        <v>0</v>
      </c>
      <c r="P261" s="236">
        <v>8.6839999999999993</v>
      </c>
      <c r="Q261" s="243">
        <f t="shared" si="10"/>
        <v>0</v>
      </c>
      <c r="R261" s="236">
        <v>0.83799999999999997</v>
      </c>
      <c r="S261" s="243">
        <f t="shared" si="6"/>
        <v>0</v>
      </c>
      <c r="T261" s="237">
        <v>0.89</v>
      </c>
      <c r="U261" s="64"/>
    </row>
    <row r="262" spans="1:21" x14ac:dyDescent="0.2">
      <c r="A262" s="51"/>
      <c r="B262" s="53"/>
      <c r="C262" s="53"/>
      <c r="D262" s="53"/>
      <c r="E262" s="53"/>
      <c r="I262" s="234">
        <f>IF(($R$2-J261)&gt;1992,+I261-1," ")</f>
        <v>1997</v>
      </c>
      <c r="J262" s="235">
        <f t="shared" si="7"/>
        <v>19</v>
      </c>
      <c r="K262" s="238">
        <f>IF(I262=" "," ",HLOOKUP(I262,$A$16:$AE$161,3+(I262-1992)*5))</f>
        <v>0</v>
      </c>
      <c r="L262" s="236">
        <v>4.1749999999999998</v>
      </c>
      <c r="M262" s="243">
        <f t="shared" si="8"/>
        <v>0</v>
      </c>
      <c r="N262" s="236">
        <v>0.56699999999999995</v>
      </c>
      <c r="O262" s="243">
        <f t="shared" si="9"/>
        <v>0</v>
      </c>
      <c r="P262" s="236">
        <v>8.6839999999999993</v>
      </c>
      <c r="Q262" s="243">
        <f t="shared" si="10"/>
        <v>0</v>
      </c>
      <c r="R262" s="236">
        <v>0.83799999999999997</v>
      </c>
      <c r="S262" s="243">
        <f t="shared" si="6"/>
        <v>0</v>
      </c>
      <c r="T262" s="237">
        <v>0.89</v>
      </c>
      <c r="U262" s="64"/>
    </row>
    <row r="263" spans="1:21" x14ac:dyDescent="0.2">
      <c r="A263" s="51"/>
      <c r="B263" s="53"/>
      <c r="C263" s="53"/>
      <c r="D263" s="53"/>
      <c r="E263" s="53"/>
      <c r="I263" s="234">
        <f>IF(($R$2-J262)&gt;1992,+I262-1," ")</f>
        <v>1996</v>
      </c>
      <c r="J263" s="235">
        <f>J262+1</f>
        <v>20</v>
      </c>
      <c r="K263" s="238">
        <f>IF(I263=" "," ",HLOOKUP(I263,$A$16:$AE$161,3+(I263-1992)*5))</f>
        <v>0</v>
      </c>
      <c r="L263" s="236">
        <v>4.1749999999999998</v>
      </c>
      <c r="M263" s="243">
        <f t="shared" si="8"/>
        <v>0</v>
      </c>
      <c r="N263" s="236">
        <v>0.56699999999999995</v>
      </c>
      <c r="O263" s="243">
        <f t="shared" si="9"/>
        <v>0</v>
      </c>
      <c r="P263" s="236">
        <v>8.6839999999999993</v>
      </c>
      <c r="Q263" s="243">
        <f t="shared" si="10"/>
        <v>0</v>
      </c>
      <c r="R263" s="236">
        <v>0.83799999999999997</v>
      </c>
      <c r="S263" s="243">
        <f t="shared" si="6"/>
        <v>0</v>
      </c>
      <c r="T263" s="237">
        <v>0.89</v>
      </c>
      <c r="U263" s="64"/>
    </row>
    <row r="264" spans="1:21" x14ac:dyDescent="0.2">
      <c r="A264" s="51"/>
      <c r="B264" s="53"/>
      <c r="C264" s="53"/>
      <c r="D264" s="53"/>
      <c r="E264" s="53"/>
      <c r="I264" s="234">
        <f t="shared" ref="I264:I268" si="11">IF(($R$2-J263)&gt;1992,+I263-1," ")</f>
        <v>1995</v>
      </c>
      <c r="J264" s="235">
        <f t="shared" ref="J264:J268" si="12">J263+1</f>
        <v>21</v>
      </c>
      <c r="K264" s="238">
        <f t="shared" ref="K264:K268" si="13">IF(I264=" "," ",HLOOKUP(I264,$A$16:$AE$161,3+(I264-1992)*5))</f>
        <v>0</v>
      </c>
      <c r="L264" s="236">
        <v>4.1749999999999998</v>
      </c>
      <c r="M264" s="243">
        <f t="shared" si="8"/>
        <v>0</v>
      </c>
      <c r="N264" s="236">
        <v>0.56699999999999995</v>
      </c>
      <c r="O264" s="243">
        <f t="shared" si="9"/>
        <v>0</v>
      </c>
      <c r="P264" s="236">
        <v>8.6839999999999993</v>
      </c>
      <c r="Q264" s="243">
        <f t="shared" si="10"/>
        <v>0</v>
      </c>
      <c r="R264" s="236">
        <v>0.72499999999999998</v>
      </c>
      <c r="S264" s="243">
        <f t="shared" si="6"/>
        <v>0</v>
      </c>
      <c r="T264" s="237">
        <v>0.89</v>
      </c>
      <c r="U264" s="64"/>
    </row>
    <row r="265" spans="1:21" x14ac:dyDescent="0.2">
      <c r="A265" s="51"/>
      <c r="B265" s="53"/>
      <c r="C265" s="53"/>
      <c r="D265" s="53"/>
      <c r="E265" s="53"/>
      <c r="I265" s="234">
        <f t="shared" si="11"/>
        <v>1994</v>
      </c>
      <c r="J265" s="235">
        <f t="shared" si="12"/>
        <v>22</v>
      </c>
      <c r="K265" s="238">
        <f t="shared" si="13"/>
        <v>0</v>
      </c>
      <c r="L265" s="236">
        <v>4.1749999999999998</v>
      </c>
      <c r="M265" s="243">
        <f t="shared" si="8"/>
        <v>0</v>
      </c>
      <c r="N265" s="236">
        <v>0.56699999999999995</v>
      </c>
      <c r="O265" s="243">
        <f t="shared" si="9"/>
        <v>0</v>
      </c>
      <c r="P265" s="236">
        <v>8.6839999999999993</v>
      </c>
      <c r="Q265" s="243">
        <f t="shared" si="10"/>
        <v>0</v>
      </c>
      <c r="R265" s="236">
        <v>0.72499999999999998</v>
      </c>
      <c r="S265" s="243">
        <f t="shared" si="6"/>
        <v>0</v>
      </c>
      <c r="T265" s="237">
        <v>0.89</v>
      </c>
      <c r="U265" s="64"/>
    </row>
    <row r="266" spans="1:21" x14ac:dyDescent="0.2">
      <c r="A266" s="51"/>
      <c r="B266" s="53"/>
      <c r="C266" s="53"/>
      <c r="D266" s="53"/>
      <c r="E266" s="53"/>
      <c r="I266" s="234">
        <f t="shared" si="11"/>
        <v>1993</v>
      </c>
      <c r="J266" s="235">
        <f t="shared" si="12"/>
        <v>23</v>
      </c>
      <c r="K266" s="238">
        <f t="shared" si="13"/>
        <v>0</v>
      </c>
      <c r="L266" s="236">
        <v>4.1749999999999998</v>
      </c>
      <c r="M266" s="243">
        <f t="shared" si="8"/>
        <v>0</v>
      </c>
      <c r="N266" s="236">
        <v>0.56699999999999995</v>
      </c>
      <c r="O266" s="243">
        <f t="shared" si="9"/>
        <v>0</v>
      </c>
      <c r="P266" s="236">
        <v>8.6839999999999993</v>
      </c>
      <c r="Q266" s="243">
        <f t="shared" si="10"/>
        <v>0</v>
      </c>
      <c r="R266" s="236">
        <v>0.72499999999999998</v>
      </c>
      <c r="S266" s="243">
        <f t="shared" si="6"/>
        <v>0</v>
      </c>
      <c r="T266" s="237">
        <v>0.89</v>
      </c>
      <c r="U266" s="64"/>
    </row>
    <row r="267" spans="1:21" x14ac:dyDescent="0.2">
      <c r="A267" s="51"/>
      <c r="B267" s="53"/>
      <c r="C267" s="53"/>
      <c r="D267" s="53"/>
      <c r="E267" s="53"/>
      <c r="I267" s="234">
        <f t="shared" si="11"/>
        <v>1992</v>
      </c>
      <c r="J267" s="235">
        <f t="shared" si="12"/>
        <v>24</v>
      </c>
      <c r="K267" s="238">
        <f t="shared" si="13"/>
        <v>0</v>
      </c>
      <c r="L267" s="236">
        <v>4.1749999999999998</v>
      </c>
      <c r="M267" s="243">
        <f t="shared" si="8"/>
        <v>0</v>
      </c>
      <c r="N267" s="236">
        <v>0.56699999999999995</v>
      </c>
      <c r="O267" s="243">
        <f t="shared" si="9"/>
        <v>0</v>
      </c>
      <c r="P267" s="236">
        <v>8.6839999999999993</v>
      </c>
      <c r="Q267" s="243">
        <f t="shared" si="10"/>
        <v>0</v>
      </c>
      <c r="R267" s="236">
        <v>0.72499999999999998</v>
      </c>
      <c r="S267" s="243">
        <f t="shared" si="6"/>
        <v>0</v>
      </c>
      <c r="T267" s="237">
        <v>0.89</v>
      </c>
      <c r="U267" s="64"/>
    </row>
    <row r="268" spans="1:21" hidden="1" x14ac:dyDescent="0.2">
      <c r="A268" s="51"/>
      <c r="B268" s="53"/>
      <c r="C268" s="53"/>
      <c r="D268" s="53"/>
      <c r="E268" s="53"/>
      <c r="I268" s="234" t="str">
        <f t="shared" si="11"/>
        <v xml:space="preserve"> </v>
      </c>
      <c r="J268" s="235">
        <f t="shared" si="12"/>
        <v>25</v>
      </c>
      <c r="K268" s="238" t="str">
        <f t="shared" ref="K268:K272" si="14">IF(I268=" "," ",HLOOKUP(I268,$A$16:$AE$161,3+(I268-1992)*5))</f>
        <v xml:space="preserve"> </v>
      </c>
      <c r="L268" s="236">
        <v>4.1749999999999998</v>
      </c>
      <c r="M268" s="243" t="str">
        <f t="shared" ref="M268:M272" si="15">IF(K268=" "," ",K268*L268)</f>
        <v xml:space="preserve"> </v>
      </c>
      <c r="N268" s="236">
        <v>0.56699999999999995</v>
      </c>
      <c r="O268" s="243" t="str">
        <f t="shared" ref="O268:O272" si="16">IF(M268=" "," ",M268*N268)</f>
        <v xml:space="preserve"> </v>
      </c>
      <c r="P268" s="236">
        <v>8.6839999999999993</v>
      </c>
      <c r="Q268" s="243" t="str">
        <f t="shared" ref="Q268:Q272" si="17">IF(O268=" "," ",K268*P268)</f>
        <v xml:space="preserve"> </v>
      </c>
      <c r="R268" s="236">
        <v>0.72499999999999998</v>
      </c>
      <c r="S268" s="243" t="str">
        <f t="shared" ref="S268:S272" si="18">IF(Q268=" "," ",Q268*R268)</f>
        <v xml:space="preserve"> </v>
      </c>
      <c r="T268" s="237">
        <v>0.89</v>
      </c>
      <c r="U268" s="64"/>
    </row>
    <row r="269" spans="1:21" hidden="1" x14ac:dyDescent="0.2">
      <c r="A269" s="51"/>
      <c r="B269" s="53"/>
      <c r="C269" s="53"/>
      <c r="D269" s="53"/>
      <c r="E269" s="53"/>
      <c r="I269" s="234" t="str">
        <f>IF(($R$2-J268)&gt;1992,+I268-1," ")</f>
        <v xml:space="preserve"> </v>
      </c>
      <c r="J269" s="235">
        <f t="shared" si="7"/>
        <v>26</v>
      </c>
      <c r="K269" s="238" t="str">
        <f t="shared" si="14"/>
        <v xml:space="preserve"> </v>
      </c>
      <c r="L269" s="236">
        <v>4.1749999999999998</v>
      </c>
      <c r="M269" s="243" t="str">
        <f t="shared" si="15"/>
        <v xml:space="preserve"> </v>
      </c>
      <c r="N269" s="236">
        <v>0.56699999999999995</v>
      </c>
      <c r="O269" s="243" t="str">
        <f t="shared" si="16"/>
        <v xml:space="preserve"> </v>
      </c>
      <c r="P269" s="236">
        <v>8.6839999999999993</v>
      </c>
      <c r="Q269" s="243" t="str">
        <f t="shared" si="17"/>
        <v xml:space="preserve"> </v>
      </c>
      <c r="R269" s="236">
        <v>0.72499999999999998</v>
      </c>
      <c r="S269" s="243" t="str">
        <f t="shared" si="18"/>
        <v xml:space="preserve"> </v>
      </c>
      <c r="T269" s="237">
        <v>0.89</v>
      </c>
      <c r="U269" s="64"/>
    </row>
    <row r="270" spans="1:21" hidden="1" x14ac:dyDescent="0.2">
      <c r="A270" s="51"/>
      <c r="B270" s="53"/>
      <c r="C270" s="53"/>
      <c r="D270" s="53"/>
      <c r="E270" s="53"/>
      <c r="I270" s="234" t="str">
        <f>IF(($R$2-J269)&gt;1992,+I269-1," ")</f>
        <v xml:space="preserve"> </v>
      </c>
      <c r="J270" s="235">
        <f t="shared" si="7"/>
        <v>27</v>
      </c>
      <c r="K270" s="238" t="str">
        <f t="shared" si="14"/>
        <v xml:space="preserve"> </v>
      </c>
      <c r="L270" s="236">
        <v>4.1749999999999998</v>
      </c>
      <c r="M270" s="243" t="str">
        <f t="shared" si="15"/>
        <v xml:space="preserve"> </v>
      </c>
      <c r="N270" s="236">
        <v>0.56699999999999995</v>
      </c>
      <c r="O270" s="243" t="str">
        <f t="shared" si="16"/>
        <v xml:space="preserve"> </v>
      </c>
      <c r="P270" s="236">
        <v>8.6839999999999993</v>
      </c>
      <c r="Q270" s="243" t="str">
        <f t="shared" si="17"/>
        <v xml:space="preserve"> </v>
      </c>
      <c r="R270" s="236">
        <v>0.72499999999999998</v>
      </c>
      <c r="S270" s="243" t="str">
        <f t="shared" si="18"/>
        <v xml:space="preserve"> </v>
      </c>
      <c r="T270" s="237">
        <v>0.89</v>
      </c>
      <c r="U270" s="64"/>
    </row>
    <row r="271" spans="1:21" hidden="1" x14ac:dyDescent="0.2">
      <c r="A271" s="51"/>
      <c r="B271" s="53"/>
      <c r="C271" s="53"/>
      <c r="D271" s="53"/>
      <c r="E271" s="53"/>
      <c r="I271" s="234" t="str">
        <f>IF(($R$2-J270)&gt;1992,+I270-1," ")</f>
        <v xml:space="preserve"> </v>
      </c>
      <c r="J271" s="235">
        <f t="shared" si="7"/>
        <v>28</v>
      </c>
      <c r="K271" s="238" t="str">
        <f t="shared" si="14"/>
        <v xml:space="preserve"> </v>
      </c>
      <c r="L271" s="236">
        <v>4.1749999999999998</v>
      </c>
      <c r="M271" s="243" t="str">
        <f t="shared" si="15"/>
        <v xml:space="preserve"> </v>
      </c>
      <c r="N271" s="236">
        <v>0.56699999999999995</v>
      </c>
      <c r="O271" s="243" t="str">
        <f t="shared" si="16"/>
        <v xml:space="preserve"> </v>
      </c>
      <c r="P271" s="236">
        <v>8.6839999999999993</v>
      </c>
      <c r="Q271" s="243" t="str">
        <f t="shared" si="17"/>
        <v xml:space="preserve"> </v>
      </c>
      <c r="R271" s="236">
        <v>0.72499999999999998</v>
      </c>
      <c r="S271" s="243" t="str">
        <f t="shared" si="18"/>
        <v xml:space="preserve"> </v>
      </c>
      <c r="T271" s="237">
        <v>0.89</v>
      </c>
      <c r="U271" s="53"/>
    </row>
    <row r="272" spans="1:21" hidden="1" x14ac:dyDescent="0.2">
      <c r="A272" s="51"/>
      <c r="B272" s="53"/>
      <c r="C272" s="53"/>
      <c r="D272" s="53"/>
      <c r="E272" s="53"/>
      <c r="I272" s="234" t="str">
        <f>IF(($R$2-J271)&gt;1992,+I271-1," ")</f>
        <v xml:space="preserve"> </v>
      </c>
      <c r="J272" s="235">
        <f t="shared" si="7"/>
        <v>29</v>
      </c>
      <c r="K272" s="238" t="str">
        <f t="shared" si="14"/>
        <v xml:space="preserve"> </v>
      </c>
      <c r="L272" s="236">
        <v>4.1749999999999998</v>
      </c>
      <c r="M272" s="243" t="str">
        <f t="shared" si="15"/>
        <v xml:space="preserve"> </v>
      </c>
      <c r="N272" s="236">
        <v>0.56699999999999995</v>
      </c>
      <c r="O272" s="243" t="str">
        <f t="shared" si="16"/>
        <v xml:space="preserve"> </v>
      </c>
      <c r="P272" s="236">
        <v>8.6839999999999993</v>
      </c>
      <c r="Q272" s="243" t="str">
        <f t="shared" si="17"/>
        <v xml:space="preserve"> </v>
      </c>
      <c r="R272" s="236">
        <v>0.72499999999999998</v>
      </c>
      <c r="S272" s="243" t="str">
        <f t="shared" si="18"/>
        <v xml:space="preserve"> </v>
      </c>
      <c r="T272" s="237">
        <v>0.89</v>
      </c>
      <c r="U272" s="53"/>
    </row>
    <row r="273" spans="1:21" x14ac:dyDescent="0.2">
      <c r="A273" s="51"/>
      <c r="B273" s="53"/>
      <c r="C273" s="53"/>
      <c r="D273" s="53"/>
      <c r="E273" s="53"/>
      <c r="F273" s="232"/>
      <c r="G273" s="232"/>
      <c r="H273" s="232"/>
      <c r="I273" s="209"/>
      <c r="J273" s="210"/>
      <c r="K273" s="240"/>
      <c r="L273" s="211"/>
      <c r="M273" s="240"/>
      <c r="N273" s="211"/>
      <c r="O273" s="240"/>
      <c r="P273" s="211"/>
      <c r="Q273" s="240"/>
      <c r="R273" s="211"/>
      <c r="S273" s="240"/>
      <c r="T273" s="212"/>
      <c r="U273" s="53"/>
    </row>
    <row r="274" spans="1:21" x14ac:dyDescent="0.2">
      <c r="A274" s="51"/>
      <c r="B274" s="53"/>
      <c r="C274" s="53"/>
      <c r="D274" s="53"/>
      <c r="E274" s="53"/>
      <c r="F274" s="53"/>
      <c r="G274" s="53"/>
      <c r="H274" s="53"/>
      <c r="I274" s="76"/>
      <c r="J274" s="213" t="s">
        <v>99</v>
      </c>
      <c r="K274" s="241"/>
      <c r="L274" s="214"/>
      <c r="M274" s="241">
        <f>SUM(M244:M258)</f>
        <v>0</v>
      </c>
      <c r="N274" s="214"/>
      <c r="O274" s="241">
        <f>SUM(O244:O258)</f>
        <v>0</v>
      </c>
      <c r="P274" s="214"/>
      <c r="Q274" s="241">
        <f>SUM(Q244:Q258)</f>
        <v>0</v>
      </c>
      <c r="R274" s="214"/>
      <c r="S274" s="241">
        <f>SUM(S244:S258)</f>
        <v>0</v>
      </c>
      <c r="T274" s="215"/>
      <c r="U274" s="53"/>
    </row>
    <row r="275" spans="1:21" x14ac:dyDescent="0.2">
      <c r="A275" s="51"/>
      <c r="B275" s="53"/>
      <c r="C275" s="53"/>
      <c r="D275" s="53"/>
      <c r="E275" s="53"/>
      <c r="F275" s="53"/>
      <c r="G275" s="53"/>
      <c r="H275" s="53"/>
      <c r="I275" s="186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1"/>
      <c r="U275" s="53"/>
    </row>
    <row r="276" spans="1:21" ht="13.5" thickBot="1" x14ac:dyDescent="0.25">
      <c r="A276" s="51"/>
      <c r="B276" s="53"/>
      <c r="C276" s="53"/>
      <c r="D276" s="53"/>
      <c r="E276" s="53"/>
      <c r="F276" s="53"/>
      <c r="G276" s="53"/>
      <c r="H276" s="53"/>
      <c r="I276" s="195"/>
      <c r="J276" s="159"/>
      <c r="K276" s="159"/>
      <c r="L276" s="159" t="s">
        <v>100</v>
      </c>
      <c r="M276" s="159"/>
      <c r="N276" s="159"/>
      <c r="O276" s="216"/>
      <c r="P276" s="159"/>
      <c r="Q276" s="197">
        <f>IF(M274&gt;0,(O274+S274)/(M274+Q274),0)</f>
        <v>0</v>
      </c>
      <c r="R276" s="159"/>
      <c r="S276" s="159"/>
      <c r="T276" s="63"/>
      <c r="U276" s="53"/>
    </row>
  </sheetData>
  <mergeCells count="2">
    <mergeCell ref="A1:AF1"/>
    <mergeCell ref="A175:AF175"/>
  </mergeCells>
  <printOptions horizontalCentered="1"/>
  <pageMargins left="0.25" right="0.25" top="0.25" bottom="0.25" header="0.5" footer="0.5"/>
  <pageSetup scale="31" fitToHeight="0" orientation="portrait" r:id="rId1"/>
  <headerFooter alignWithMargins="0"/>
  <rowBreaks count="1" manualBreakCount="1">
    <brk id="171" max="16383" man="1"/>
  </rowBreaks>
  <colBreaks count="1" manualBreakCount="1">
    <brk id="2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3EE6DC2923BF4FAC3585FCCB2E1184" ma:contentTypeVersion="2" ma:contentTypeDescription="Create a new document." ma:contentTypeScope="" ma:versionID="8433e945593c44f857ffebfbca1e8dc7">
  <xsd:schema xmlns:xsd="http://www.w3.org/2001/XMLSchema" xmlns:xs="http://www.w3.org/2001/XMLSchema" xmlns:p="http://schemas.microsoft.com/office/2006/metadata/properties" xmlns:ns1="http://schemas.microsoft.com/sharepoint/v3" xmlns:ns3="7184e930-2734-400f-97b8-dcfe5ea59d48" targetNamespace="http://schemas.microsoft.com/office/2006/metadata/properties" ma:root="true" ma:fieldsID="841253914e9117c911254cd509c95f2f" ns1:_="" ns3:_="">
    <xsd:import namespace="http://schemas.microsoft.com/sharepoint/v3"/>
    <xsd:import namespace="7184e930-2734-400f-97b8-dcfe5ea59d4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4e930-2734-400f-97b8-dcfe5ea59d4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F85B22-4971-48E0-9052-4959DFDC3527}"/>
</file>

<file path=customXml/itemProps2.xml><?xml version="1.0" encoding="utf-8"?>
<ds:datastoreItem xmlns:ds="http://schemas.openxmlformats.org/officeDocument/2006/customXml" ds:itemID="{763B1F82-4889-41C8-A5BC-8C9F0BCEB077}"/>
</file>

<file path=customXml/itemProps3.xml><?xml version="1.0" encoding="utf-8"?>
<ds:datastoreItem xmlns:ds="http://schemas.openxmlformats.org/officeDocument/2006/customXml" ds:itemID="{F3AD0645-665E-43E6-A3F5-AD9EA2B054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INDIVIDUAL</vt:lpstr>
      <vt:lpstr>GROUP</vt:lpstr>
      <vt:lpstr>INDIVIDUAL!Print_Area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Information Systems Division</dc:creator>
  <cp:lastModifiedBy>Gurgiolo, Michael</cp:lastModifiedBy>
  <cp:lastPrinted>2017-02-28T18:52:27Z</cp:lastPrinted>
  <dcterms:created xsi:type="dcterms:W3CDTF">1999-11-18T21:50:00Z</dcterms:created>
  <dcterms:modified xsi:type="dcterms:W3CDTF">2017-02-28T20:39:08Z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0x010100C43EE6DC2923BF4FAC3585FCCB2E1184</vt:lpwstr>
  </property>
  <property fmtid="{D5CDD505-2E9C-101B-9397-08002B2CF9AE}" pid="3" name="Order">
    <vt:r8>200300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