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dicare Supplement Refund Filings\2019 Refund Documents\"/>
    </mc:Choice>
  </mc:AlternateContent>
  <xr:revisionPtr revIDLastSave="0" documentId="13_ncr:1_{AA2BCDCD-4342-4D2D-9FBE-79587FEE5549}" xr6:coauthVersionLast="36" xr6:coauthVersionMax="36" xr10:uidLastSave="{00000000-0000-0000-0000-000000000000}"/>
  <bookViews>
    <workbookView xWindow="2835" yWindow="105" windowWidth="13320" windowHeight="9570" activeTab="1" xr2:uid="{00000000-000D-0000-FFFF-FFFF00000000}"/>
  </bookViews>
  <sheets>
    <sheet name="INDIVIDUAL" sheetId="1" r:id="rId1"/>
    <sheet name="GROUP" sheetId="6" r:id="rId2"/>
  </sheets>
  <definedNames>
    <definedName name="_xlnm.Print_Area" localSheetId="1">GROUP!$A$1:$AF$277</definedName>
    <definedName name="_xlnm.Print_Area" localSheetId="0">INDIVIDUAL!$A$1:$AF$277</definedName>
    <definedName name="wrn.refundabcde." hidden="1">{#N/A,#N/A,FALSE,"GA";#N/A,#N/A,FALSE,"GB";#N/A,#N/A,FALSE,"GC";#N/A,#N/A,FALSE,"GD";#N/A,#N/A,FALSE,"GE"}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7" i="6" l="1"/>
  <c r="Q217" i="1"/>
  <c r="J248" i="6" l="1"/>
  <c r="J249" i="6" s="1"/>
  <c r="J247" i="6"/>
  <c r="I246" i="6"/>
  <c r="Q202" i="6"/>
  <c r="Q187" i="6"/>
  <c r="P187" i="6"/>
  <c r="M187" i="6"/>
  <c r="K187" i="6"/>
  <c r="O186" i="6"/>
  <c r="K186" i="6"/>
  <c r="M185" i="6"/>
  <c r="K185" i="6"/>
  <c r="Q184" i="6"/>
  <c r="P184" i="6"/>
  <c r="M184" i="6"/>
  <c r="K184" i="6"/>
  <c r="M183" i="6"/>
  <c r="K183" i="6"/>
  <c r="M182" i="6"/>
  <c r="K182" i="6"/>
  <c r="Q181" i="6"/>
  <c r="P181" i="6"/>
  <c r="M181" i="6"/>
  <c r="K181" i="6"/>
  <c r="R17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AF162" i="6"/>
  <c r="AF161" i="6"/>
  <c r="AF160" i="6"/>
  <c r="AF159" i="6"/>
  <c r="AF157" i="6"/>
  <c r="AF156" i="6"/>
  <c r="AF155" i="6"/>
  <c r="AF154" i="6"/>
  <c r="AF152" i="6"/>
  <c r="AF151" i="6"/>
  <c r="AF150" i="6"/>
  <c r="AF149" i="6"/>
  <c r="AF147" i="6"/>
  <c r="AF146" i="6"/>
  <c r="AF145" i="6"/>
  <c r="AF144" i="6"/>
  <c r="AF142" i="6"/>
  <c r="AF141" i="6"/>
  <c r="AF140" i="6"/>
  <c r="AF139" i="6"/>
  <c r="AF137" i="6"/>
  <c r="AF136" i="6"/>
  <c r="AF135" i="6"/>
  <c r="AF134" i="6"/>
  <c r="AF132" i="6"/>
  <c r="AF131" i="6"/>
  <c r="AF130" i="6"/>
  <c r="AF129" i="6"/>
  <c r="AF127" i="6"/>
  <c r="AF126" i="6"/>
  <c r="AF125" i="6"/>
  <c r="AF124" i="6"/>
  <c r="AF122" i="6"/>
  <c r="AF121" i="6"/>
  <c r="AF120" i="6"/>
  <c r="AF119" i="6"/>
  <c r="AF117" i="6"/>
  <c r="AF116" i="6"/>
  <c r="AF115" i="6"/>
  <c r="AF114" i="6"/>
  <c r="AF112" i="6"/>
  <c r="AF111" i="6"/>
  <c r="AF110" i="6"/>
  <c r="AF109" i="6"/>
  <c r="AF107" i="6"/>
  <c r="AF106" i="6"/>
  <c r="AF105" i="6"/>
  <c r="AF104" i="6"/>
  <c r="AF102" i="6"/>
  <c r="AF101" i="6"/>
  <c r="AF100" i="6"/>
  <c r="AF99" i="6"/>
  <c r="AF97" i="6"/>
  <c r="AF96" i="6"/>
  <c r="AF95" i="6"/>
  <c r="AF94" i="6"/>
  <c r="AF92" i="6"/>
  <c r="AF91" i="6"/>
  <c r="AF90" i="6"/>
  <c r="AF89" i="6"/>
  <c r="AF87" i="6"/>
  <c r="AF86" i="6"/>
  <c r="AF85" i="6"/>
  <c r="AF84" i="6"/>
  <c r="AF82" i="6"/>
  <c r="AF81" i="6"/>
  <c r="AF80" i="6"/>
  <c r="AF79" i="6"/>
  <c r="AF77" i="6"/>
  <c r="AF76" i="6"/>
  <c r="AF75" i="6"/>
  <c r="AF74" i="6"/>
  <c r="AF72" i="6"/>
  <c r="AF71" i="6"/>
  <c r="AF70" i="6"/>
  <c r="AF69" i="6"/>
  <c r="AF67" i="6"/>
  <c r="AF66" i="6"/>
  <c r="AF65" i="6"/>
  <c r="AF64" i="6"/>
  <c r="AF62" i="6"/>
  <c r="AF61" i="6"/>
  <c r="AF60" i="6"/>
  <c r="AF59" i="6"/>
  <c r="AF57" i="6"/>
  <c r="AF56" i="6"/>
  <c r="AF55" i="6"/>
  <c r="AF54" i="6"/>
  <c r="AF52" i="6"/>
  <c r="AF51" i="6"/>
  <c r="AF50" i="6"/>
  <c r="AF49" i="6"/>
  <c r="AF47" i="6"/>
  <c r="AF46" i="6"/>
  <c r="AF45" i="6"/>
  <c r="AF44" i="6"/>
  <c r="AF42" i="6"/>
  <c r="AF41" i="6"/>
  <c r="AF40" i="6"/>
  <c r="AF39" i="6"/>
  <c r="AF37" i="6"/>
  <c r="AF36" i="6"/>
  <c r="AF35" i="6"/>
  <c r="AF34" i="6"/>
  <c r="AF32" i="6"/>
  <c r="AF31" i="6"/>
  <c r="A31" i="6"/>
  <c r="A32" i="6" s="1"/>
  <c r="AF30" i="6"/>
  <c r="AF29" i="6"/>
  <c r="A29" i="6"/>
  <c r="A30" i="6" s="1"/>
  <c r="AF27" i="6"/>
  <c r="AF26" i="6"/>
  <c r="A26" i="6"/>
  <c r="A27" i="6" s="1"/>
  <c r="AF25" i="6"/>
  <c r="AF24" i="6"/>
  <c r="A24" i="6"/>
  <c r="A25" i="6" s="1"/>
  <c r="AF23" i="6"/>
  <c r="AF22" i="6"/>
  <c r="AF21" i="6"/>
  <c r="AF20" i="6"/>
  <c r="A20" i="6"/>
  <c r="A21" i="6" s="1"/>
  <c r="A22" i="6" s="1"/>
  <c r="AF19" i="6"/>
  <c r="D17" i="6"/>
  <c r="E17" i="6" s="1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E166" i="1"/>
  <c r="AD166" i="1"/>
  <c r="AC166" i="1"/>
  <c r="AB166" i="1"/>
  <c r="AA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E165" i="1"/>
  <c r="AD165" i="1"/>
  <c r="AC165" i="1"/>
  <c r="AB165" i="1"/>
  <c r="AA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E164" i="1"/>
  <c r="AD164" i="1"/>
  <c r="AC164" i="1"/>
  <c r="AB164" i="1"/>
  <c r="AA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Z167" i="1"/>
  <c r="Z166" i="1"/>
  <c r="Z165" i="1"/>
  <c r="Z164" i="1"/>
  <c r="AF157" i="1"/>
  <c r="AF156" i="1"/>
  <c r="AF155" i="1"/>
  <c r="AF154" i="1"/>
  <c r="AF152" i="1"/>
  <c r="AF151" i="1"/>
  <c r="AF150" i="1"/>
  <c r="AF149" i="1"/>
  <c r="AF147" i="1"/>
  <c r="AF146" i="1"/>
  <c r="AF145" i="1"/>
  <c r="AF144" i="1"/>
  <c r="AF142" i="1"/>
  <c r="AF141" i="1"/>
  <c r="AF140" i="1"/>
  <c r="AF139" i="1"/>
  <c r="AF137" i="1"/>
  <c r="AF136" i="1"/>
  <c r="AF135" i="1"/>
  <c r="AF134" i="1"/>
  <c r="AF161" i="1"/>
  <c r="AF160" i="1"/>
  <c r="AF131" i="1"/>
  <c r="AF130" i="1"/>
  <c r="AF129" i="1"/>
  <c r="AF126" i="1"/>
  <c r="AF125" i="1"/>
  <c r="AF121" i="1"/>
  <c r="AF120" i="1"/>
  <c r="AF119" i="1"/>
  <c r="AF116" i="1"/>
  <c r="AF115" i="1"/>
  <c r="AF110" i="1"/>
  <c r="AF109" i="1"/>
  <c r="AF105" i="1"/>
  <c r="AF101" i="1"/>
  <c r="AF100" i="1"/>
  <c r="AF99" i="1"/>
  <c r="AF95" i="1"/>
  <c r="AF90" i="1"/>
  <c r="AF89" i="1"/>
  <c r="AF81" i="1"/>
  <c r="AF80" i="1"/>
  <c r="AF79" i="1"/>
  <c r="AF75" i="1"/>
  <c r="AF70" i="1"/>
  <c r="AF69" i="1"/>
  <c r="AF64" i="1"/>
  <c r="AF61" i="1"/>
  <c r="AF60" i="1"/>
  <c r="AF59" i="1"/>
  <c r="AF55" i="1"/>
  <c r="AF49" i="1"/>
  <c r="AF41" i="1"/>
  <c r="AF40" i="1"/>
  <c r="AF35" i="1"/>
  <c r="AF29" i="1"/>
  <c r="AF24" i="1"/>
  <c r="AF21" i="1"/>
  <c r="AF20" i="1"/>
  <c r="R177" i="1"/>
  <c r="AF23" i="1"/>
  <c r="J247" i="1"/>
  <c r="J248" i="1" s="1"/>
  <c r="J249" i="1" s="1"/>
  <c r="J250" i="1" s="1"/>
  <c r="J251" i="1" s="1"/>
  <c r="J252" i="1" s="1"/>
  <c r="J253" i="1" s="1"/>
  <c r="I246" i="1"/>
  <c r="I247" i="1"/>
  <c r="AF162" i="1"/>
  <c r="AF159" i="1"/>
  <c r="AF132" i="1"/>
  <c r="AF127" i="1"/>
  <c r="AF124" i="1"/>
  <c r="AF122" i="1"/>
  <c r="AF117" i="1"/>
  <c r="AF112" i="1"/>
  <c r="AF111" i="1"/>
  <c r="AF107" i="1"/>
  <c r="AF106" i="1"/>
  <c r="AF102" i="1"/>
  <c r="AF97" i="1"/>
  <c r="AF96" i="1"/>
  <c r="AF92" i="1"/>
  <c r="AF91" i="1"/>
  <c r="AF87" i="1"/>
  <c r="AF86" i="1"/>
  <c r="AF85" i="1"/>
  <c r="AF82" i="1"/>
  <c r="AF77" i="1"/>
  <c r="AF76" i="1"/>
  <c r="AF72" i="1"/>
  <c r="AF71" i="1"/>
  <c r="AF67" i="1"/>
  <c r="AF66" i="1"/>
  <c r="AF65" i="1"/>
  <c r="AF62" i="1"/>
  <c r="AF57" i="1"/>
  <c r="AF56" i="1"/>
  <c r="AF52" i="1"/>
  <c r="AF51" i="1"/>
  <c r="AF50" i="1"/>
  <c r="AF47" i="1"/>
  <c r="AF46" i="1"/>
  <c r="AF45" i="1"/>
  <c r="AF42" i="1"/>
  <c r="AF37" i="1"/>
  <c r="AF36" i="1"/>
  <c r="AF32" i="1"/>
  <c r="AF31" i="1"/>
  <c r="AF30" i="1"/>
  <c r="AF27" i="1"/>
  <c r="AF26" i="1"/>
  <c r="AF25" i="1"/>
  <c r="AF22" i="1"/>
  <c r="D17" i="1"/>
  <c r="E17" i="1"/>
  <c r="F17" i="1"/>
  <c r="G17" i="1"/>
  <c r="A24" i="1"/>
  <c r="A25" i="1"/>
  <c r="A26" i="1" s="1"/>
  <c r="A20" i="1"/>
  <c r="A21" i="1" s="1"/>
  <c r="A22" i="1" s="1"/>
  <c r="Q202" i="1"/>
  <c r="Q187" i="1"/>
  <c r="P187" i="1"/>
  <c r="M187" i="1"/>
  <c r="K187" i="1"/>
  <c r="O186" i="1"/>
  <c r="K186" i="1"/>
  <c r="M185" i="1"/>
  <c r="K185" i="1"/>
  <c r="Q184" i="1"/>
  <c r="P184" i="1"/>
  <c r="M184" i="1"/>
  <c r="K184" i="1"/>
  <c r="M183" i="1"/>
  <c r="K183" i="1"/>
  <c r="M182" i="1"/>
  <c r="K182" i="1"/>
  <c r="Q181" i="1"/>
  <c r="P181" i="1"/>
  <c r="M181" i="1"/>
  <c r="K181" i="1"/>
  <c r="AF39" i="1"/>
  <c r="AF34" i="1"/>
  <c r="AF44" i="1"/>
  <c r="AF54" i="1"/>
  <c r="AF74" i="1"/>
  <c r="AF84" i="1"/>
  <c r="AF94" i="1"/>
  <c r="AF104" i="1"/>
  <c r="AF114" i="1"/>
  <c r="AF19" i="1"/>
  <c r="A27" i="1"/>
  <c r="A29" i="1"/>
  <c r="A34" i="1" s="1"/>
  <c r="A35" i="1" s="1"/>
  <c r="A36" i="1"/>
  <c r="A37" i="1" s="1"/>
  <c r="J254" i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F17" i="6" l="1"/>
  <c r="G17" i="6" s="1"/>
  <c r="AF164" i="6"/>
  <c r="AF166" i="6"/>
  <c r="I247" i="6"/>
  <c r="AF165" i="6"/>
  <c r="A34" i="6"/>
  <c r="J250" i="6"/>
  <c r="AF167" i="6"/>
  <c r="AF166" i="1"/>
  <c r="I272" i="1"/>
  <c r="K272" i="1" s="1"/>
  <c r="M272" i="1" s="1"/>
  <c r="O272" i="1" s="1"/>
  <c r="Q272" i="1" s="1"/>
  <c r="S272" i="1" s="1"/>
  <c r="J272" i="1"/>
  <c r="H17" i="1"/>
  <c r="AF164" i="1"/>
  <c r="AF165" i="1"/>
  <c r="AF167" i="1"/>
  <c r="A39" i="1"/>
  <c r="A30" i="1"/>
  <c r="A31" i="1" s="1"/>
  <c r="A32" i="1" s="1"/>
  <c r="I248" i="1"/>
  <c r="I249" i="1"/>
  <c r="A35" i="6" l="1"/>
  <c r="A36" i="6" s="1"/>
  <c r="A37" i="6" s="1"/>
  <c r="A39" i="6"/>
  <c r="J251" i="6"/>
  <c r="I248" i="6"/>
  <c r="H17" i="6"/>
  <c r="I273" i="1"/>
  <c r="K273" i="1" s="1"/>
  <c r="M273" i="1" s="1"/>
  <c r="O273" i="1" s="1"/>
  <c r="Q273" i="1" s="1"/>
  <c r="S273" i="1" s="1"/>
  <c r="J273" i="1"/>
  <c r="A40" i="1"/>
  <c r="A41" i="1" s="1"/>
  <c r="A42" i="1" s="1"/>
  <c r="A44" i="1"/>
  <c r="I17" i="1"/>
  <c r="I250" i="1"/>
  <c r="I17" i="6" l="1"/>
  <c r="I249" i="6"/>
  <c r="A40" i="6"/>
  <c r="A41" i="6" s="1"/>
  <c r="A42" i="6" s="1"/>
  <c r="A44" i="6"/>
  <c r="J252" i="6"/>
  <c r="A45" i="1"/>
  <c r="A46" i="1" s="1"/>
  <c r="A47" i="1" s="1"/>
  <c r="A49" i="1"/>
  <c r="J17" i="1"/>
  <c r="I251" i="1"/>
  <c r="I250" i="6" l="1"/>
  <c r="J253" i="6"/>
  <c r="A45" i="6"/>
  <c r="A46" i="6" s="1"/>
  <c r="A47" i="6" s="1"/>
  <c r="A49" i="6"/>
  <c r="J17" i="6"/>
  <c r="K17" i="1"/>
  <c r="A54" i="1"/>
  <c r="A50" i="1"/>
  <c r="A51" i="1" s="1"/>
  <c r="A52" i="1" s="1"/>
  <c r="I252" i="1"/>
  <c r="K17" i="6" l="1"/>
  <c r="J254" i="6"/>
  <c r="A50" i="6"/>
  <c r="A51" i="6" s="1"/>
  <c r="A52" i="6" s="1"/>
  <c r="A54" i="6"/>
  <c r="I251" i="6"/>
  <c r="A55" i="1"/>
  <c r="A56" i="1" s="1"/>
  <c r="A57" i="1" s="1"/>
  <c r="A59" i="1"/>
  <c r="L17" i="1"/>
  <c r="I253" i="1"/>
  <c r="I252" i="6" l="1"/>
  <c r="J255" i="6"/>
  <c r="A55" i="6"/>
  <c r="A56" i="6" s="1"/>
  <c r="A57" i="6" s="1"/>
  <c r="A59" i="6"/>
  <c r="L17" i="6"/>
  <c r="M17" i="1"/>
  <c r="A60" i="1"/>
  <c r="A61" i="1" s="1"/>
  <c r="A62" i="1" s="1"/>
  <c r="A64" i="1"/>
  <c r="I254" i="1"/>
  <c r="J256" i="6" l="1"/>
  <c r="A60" i="6"/>
  <c r="A61" i="6" s="1"/>
  <c r="A62" i="6" s="1"/>
  <c r="A64" i="6"/>
  <c r="I253" i="6"/>
  <c r="M17" i="6"/>
  <c r="A69" i="1"/>
  <c r="A65" i="1"/>
  <c r="A66" i="1" s="1"/>
  <c r="A67" i="1" s="1"/>
  <c r="N17" i="1"/>
  <c r="I255" i="1"/>
  <c r="A65" i="6" l="1"/>
  <c r="A66" i="6" s="1"/>
  <c r="A67" i="6" s="1"/>
  <c r="A69" i="6"/>
  <c r="N17" i="6"/>
  <c r="I254" i="6"/>
  <c r="J257" i="6"/>
  <c r="O17" i="1"/>
  <c r="A74" i="1"/>
  <c r="A70" i="1"/>
  <c r="A71" i="1" s="1"/>
  <c r="A72" i="1" s="1"/>
  <c r="I256" i="1"/>
  <c r="J258" i="6" l="1"/>
  <c r="O17" i="6"/>
  <c r="A70" i="6"/>
  <c r="A71" i="6" s="1"/>
  <c r="A72" i="6" s="1"/>
  <c r="A74" i="6"/>
  <c r="I255" i="6"/>
  <c r="A79" i="1"/>
  <c r="A75" i="1"/>
  <c r="A76" i="1" s="1"/>
  <c r="A77" i="1" s="1"/>
  <c r="P17" i="1"/>
  <c r="I257" i="1"/>
  <c r="I256" i="6" l="1"/>
  <c r="P17" i="6"/>
  <c r="J259" i="6"/>
  <c r="A75" i="6"/>
  <c r="A76" i="6" s="1"/>
  <c r="A77" i="6" s="1"/>
  <c r="A79" i="6"/>
  <c r="Q17" i="1"/>
  <c r="A84" i="1"/>
  <c r="A80" i="1"/>
  <c r="A81" i="1" s="1"/>
  <c r="A82" i="1" s="1"/>
  <c r="I258" i="1"/>
  <c r="J260" i="6" l="1"/>
  <c r="A80" i="6"/>
  <c r="A81" i="6" s="1"/>
  <c r="A82" i="6" s="1"/>
  <c r="A84" i="6"/>
  <c r="Q17" i="6"/>
  <c r="I257" i="6"/>
  <c r="R17" i="1"/>
  <c r="A89" i="1"/>
  <c r="A85" i="1"/>
  <c r="A86" i="1" s="1"/>
  <c r="A87" i="1" s="1"/>
  <c r="I259" i="1"/>
  <c r="K258" i="1"/>
  <c r="M258" i="1" s="1"/>
  <c r="O258" i="1" s="1"/>
  <c r="Q258" i="1" s="1"/>
  <c r="S258" i="1" s="1"/>
  <c r="I258" i="6" l="1"/>
  <c r="A85" i="6"/>
  <c r="A86" i="6" s="1"/>
  <c r="A87" i="6" s="1"/>
  <c r="A89" i="6"/>
  <c r="J261" i="6"/>
  <c r="R17" i="6"/>
  <c r="A94" i="1"/>
  <c r="A90" i="1"/>
  <c r="S17" i="1"/>
  <c r="K259" i="1"/>
  <c r="M259" i="1" s="1"/>
  <c r="O259" i="1" s="1"/>
  <c r="Q259" i="1" s="1"/>
  <c r="I260" i="1"/>
  <c r="A90" i="6" l="1"/>
  <c r="A94" i="6"/>
  <c r="S17" i="6"/>
  <c r="K258" i="6"/>
  <c r="M258" i="6" s="1"/>
  <c r="O258" i="6" s="1"/>
  <c r="Q258" i="6" s="1"/>
  <c r="S258" i="6" s="1"/>
  <c r="I259" i="6"/>
  <c r="J262" i="6"/>
  <c r="T17" i="1"/>
  <c r="A91" i="1"/>
  <c r="A92" i="1" s="1"/>
  <c r="A99" i="1"/>
  <c r="A95" i="1"/>
  <c r="A96" i="1" s="1"/>
  <c r="A97" i="1" s="1"/>
  <c r="I261" i="1"/>
  <c r="S259" i="1"/>
  <c r="J263" i="6" l="1"/>
  <c r="T17" i="6"/>
  <c r="A95" i="6"/>
  <c r="A96" i="6" s="1"/>
  <c r="A97" i="6" s="1"/>
  <c r="A99" i="6"/>
  <c r="K259" i="6"/>
  <c r="M259" i="6" s="1"/>
  <c r="O259" i="6" s="1"/>
  <c r="Q259" i="6" s="1"/>
  <c r="S259" i="6" s="1"/>
  <c r="I260" i="6"/>
  <c r="A91" i="6"/>
  <c r="A92" i="6" s="1"/>
  <c r="A104" i="1"/>
  <c r="A100" i="1"/>
  <c r="A101" i="1" s="1"/>
  <c r="A102" i="1" s="1"/>
  <c r="U17" i="1"/>
  <c r="K261" i="1"/>
  <c r="I262" i="1"/>
  <c r="U17" i="6" l="1"/>
  <c r="I261" i="6"/>
  <c r="A100" i="6"/>
  <c r="A101" i="6" s="1"/>
  <c r="A102" i="6" s="1"/>
  <c r="A104" i="6"/>
  <c r="J264" i="6"/>
  <c r="V17" i="1"/>
  <c r="A105" i="1"/>
  <c r="A106" i="1" s="1"/>
  <c r="A107" i="1" s="1"/>
  <c r="A109" i="1"/>
  <c r="K262" i="1"/>
  <c r="M262" i="1" s="1"/>
  <c r="O262" i="1" s="1"/>
  <c r="Q262" i="1" s="1"/>
  <c r="S262" i="1" s="1"/>
  <c r="I263" i="1"/>
  <c r="M261" i="1"/>
  <c r="O261" i="1" s="1"/>
  <c r="Q261" i="1" s="1"/>
  <c r="S261" i="1" s="1"/>
  <c r="K261" i="6" l="1"/>
  <c r="I262" i="6"/>
  <c r="J265" i="6"/>
  <c r="A105" i="6"/>
  <c r="A106" i="6" s="1"/>
  <c r="A107" i="6" s="1"/>
  <c r="A109" i="6"/>
  <c r="V17" i="6"/>
  <c r="A114" i="1"/>
  <c r="A110" i="1"/>
  <c r="A111" i="1" s="1"/>
  <c r="A112" i="1" s="1"/>
  <c r="W17" i="1"/>
  <c r="I264" i="1"/>
  <c r="K263" i="1"/>
  <c r="W17" i="6" l="1"/>
  <c r="J266" i="6"/>
  <c r="A110" i="6"/>
  <c r="A111" i="6" s="1"/>
  <c r="A112" i="6" s="1"/>
  <c r="A114" i="6"/>
  <c r="K262" i="6"/>
  <c r="M262" i="6" s="1"/>
  <c r="O262" i="6" s="1"/>
  <c r="Q262" i="6" s="1"/>
  <c r="S262" i="6" s="1"/>
  <c r="I263" i="6"/>
  <c r="M261" i="6"/>
  <c r="O261" i="6" s="1"/>
  <c r="Q261" i="6" s="1"/>
  <c r="S261" i="6" s="1"/>
  <c r="X17" i="1"/>
  <c r="A115" i="1"/>
  <c r="A116" i="1" s="1"/>
  <c r="A117" i="1" s="1"/>
  <c r="A119" i="1"/>
  <c r="K264" i="1"/>
  <c r="M264" i="1" s="1"/>
  <c r="O264" i="1" s="1"/>
  <c r="Q264" i="1" s="1"/>
  <c r="S264" i="1" s="1"/>
  <c r="I265" i="1"/>
  <c r="M263" i="1"/>
  <c r="O263" i="1" s="1"/>
  <c r="Q263" i="1" s="1"/>
  <c r="S263" i="1" s="1"/>
  <c r="K263" i="6" l="1"/>
  <c r="M263" i="6" s="1"/>
  <c r="O263" i="6" s="1"/>
  <c r="Q263" i="6" s="1"/>
  <c r="S263" i="6" s="1"/>
  <c r="I264" i="6"/>
  <c r="J267" i="6"/>
  <c r="A115" i="6"/>
  <c r="A116" i="6" s="1"/>
  <c r="A117" i="6" s="1"/>
  <c r="A119" i="6"/>
  <c r="X17" i="6"/>
  <c r="A120" i="1"/>
  <c r="A121" i="1" s="1"/>
  <c r="A122" i="1" s="1"/>
  <c r="A124" i="1"/>
  <c r="Y17" i="1"/>
  <c r="K253" i="1"/>
  <c r="M253" i="1" s="1"/>
  <c r="O253" i="1" s="1"/>
  <c r="Q253" i="1" s="1"/>
  <c r="S253" i="1" s="1"/>
  <c r="K250" i="1"/>
  <c r="M250" i="1" s="1"/>
  <c r="O250" i="1" s="1"/>
  <c r="Q250" i="1" s="1"/>
  <c r="S250" i="1" s="1"/>
  <c r="K254" i="1"/>
  <c r="M254" i="1" s="1"/>
  <c r="O254" i="1" s="1"/>
  <c r="Q254" i="1" s="1"/>
  <c r="S254" i="1" s="1"/>
  <c r="K251" i="1"/>
  <c r="M251" i="1" s="1"/>
  <c r="O251" i="1" s="1"/>
  <c r="Q251" i="1" s="1"/>
  <c r="S251" i="1" s="1"/>
  <c r="K255" i="1"/>
  <c r="M255" i="1" s="1"/>
  <c r="O255" i="1" s="1"/>
  <c r="Q255" i="1" s="1"/>
  <c r="S255" i="1" s="1"/>
  <c r="K252" i="1"/>
  <c r="M252" i="1" s="1"/>
  <c r="O252" i="1" s="1"/>
  <c r="Q252" i="1" s="1"/>
  <c r="S252" i="1" s="1"/>
  <c r="K256" i="1"/>
  <c r="M256" i="1" s="1"/>
  <c r="O256" i="1" s="1"/>
  <c r="Q256" i="1" s="1"/>
  <c r="S256" i="1" s="1"/>
  <c r="K257" i="1"/>
  <c r="M257" i="1" s="1"/>
  <c r="O257" i="1" s="1"/>
  <c r="Q257" i="1" s="1"/>
  <c r="S257" i="1" s="1"/>
  <c r="K265" i="1"/>
  <c r="M265" i="1" s="1"/>
  <c r="O265" i="1" s="1"/>
  <c r="Q265" i="1" s="1"/>
  <c r="S265" i="1" s="1"/>
  <c r="I266" i="1"/>
  <c r="A120" i="6" l="1"/>
  <c r="A121" i="6" s="1"/>
  <c r="A122" i="6" s="1"/>
  <c r="A124" i="6"/>
  <c r="J268" i="6"/>
  <c r="K264" i="6"/>
  <c r="I265" i="6"/>
  <c r="Y17" i="6"/>
  <c r="K253" i="6"/>
  <c r="M253" i="6" s="1"/>
  <c r="O253" i="6" s="1"/>
  <c r="Q253" i="6" s="1"/>
  <c r="S253" i="6" s="1"/>
  <c r="K255" i="6"/>
  <c r="M255" i="6" s="1"/>
  <c r="O255" i="6" s="1"/>
  <c r="Q255" i="6" s="1"/>
  <c r="S255" i="6" s="1"/>
  <c r="K254" i="6"/>
  <c r="M254" i="6" s="1"/>
  <c r="O254" i="6" s="1"/>
  <c r="Q254" i="6" s="1"/>
  <c r="S254" i="6" s="1"/>
  <c r="K251" i="6"/>
  <c r="M251" i="6" s="1"/>
  <c r="O251" i="6" s="1"/>
  <c r="Q251" i="6" s="1"/>
  <c r="S251" i="6" s="1"/>
  <c r="K256" i="6"/>
  <c r="M256" i="6" s="1"/>
  <c r="O256" i="6" s="1"/>
  <c r="Q256" i="6" s="1"/>
  <c r="S256" i="6" s="1"/>
  <c r="K252" i="6"/>
  <c r="M252" i="6" s="1"/>
  <c r="O252" i="6" s="1"/>
  <c r="Q252" i="6" s="1"/>
  <c r="S252" i="6" s="1"/>
  <c r="K257" i="6"/>
  <c r="M257" i="6" s="1"/>
  <c r="O257" i="6" s="1"/>
  <c r="Q257" i="6" s="1"/>
  <c r="S257" i="6" s="1"/>
  <c r="Z17" i="1"/>
  <c r="A129" i="1"/>
  <c r="A125" i="1"/>
  <c r="A126" i="1" s="1"/>
  <c r="K266" i="1"/>
  <c r="I267" i="1"/>
  <c r="Z17" i="6" l="1"/>
  <c r="J269" i="6"/>
  <c r="K265" i="6"/>
  <c r="M265" i="6" s="1"/>
  <c r="O265" i="6" s="1"/>
  <c r="Q265" i="6" s="1"/>
  <c r="S265" i="6" s="1"/>
  <c r="I266" i="6"/>
  <c r="A125" i="6"/>
  <c r="A126" i="6" s="1"/>
  <c r="A129" i="6"/>
  <c r="K250" i="6"/>
  <c r="M250" i="6" s="1"/>
  <c r="O250" i="6" s="1"/>
  <c r="Q250" i="6" s="1"/>
  <c r="S250" i="6" s="1"/>
  <c r="M264" i="6"/>
  <c r="O264" i="6" s="1"/>
  <c r="Q264" i="6" s="1"/>
  <c r="S264" i="6" s="1"/>
  <c r="A127" i="1"/>
  <c r="A130" i="1"/>
  <c r="A131" i="1" s="1"/>
  <c r="A132" i="1" s="1"/>
  <c r="A134" i="1"/>
  <c r="AA17" i="1"/>
  <c r="K267" i="1"/>
  <c r="M267" i="1" s="1"/>
  <c r="O267" i="1" s="1"/>
  <c r="Q267" i="1" s="1"/>
  <c r="S267" i="1" s="1"/>
  <c r="I268" i="1"/>
  <c r="M266" i="1"/>
  <c r="O266" i="1" s="1"/>
  <c r="Q266" i="1" s="1"/>
  <c r="S266" i="1" s="1"/>
  <c r="A130" i="6" l="1"/>
  <c r="A131" i="6" s="1"/>
  <c r="A132" i="6" s="1"/>
  <c r="A134" i="6"/>
  <c r="A127" i="6"/>
  <c r="J270" i="6"/>
  <c r="K266" i="6"/>
  <c r="M266" i="6" s="1"/>
  <c r="O266" i="6" s="1"/>
  <c r="Q266" i="6" s="1"/>
  <c r="S266" i="6" s="1"/>
  <c r="I267" i="6"/>
  <c r="AA17" i="6"/>
  <c r="A139" i="1"/>
  <c r="A135" i="1"/>
  <c r="A136" i="1" s="1"/>
  <c r="A137" i="1" s="1"/>
  <c r="AB17" i="1"/>
  <c r="I269" i="1"/>
  <c r="K268" i="1"/>
  <c r="M268" i="1" s="1"/>
  <c r="O268" i="1" s="1"/>
  <c r="Q268" i="1" s="1"/>
  <c r="S268" i="1" s="1"/>
  <c r="J271" i="6" l="1"/>
  <c r="A135" i="6"/>
  <c r="A136" i="6" s="1"/>
  <c r="A137" i="6" s="1"/>
  <c r="A139" i="6"/>
  <c r="AB17" i="6"/>
  <c r="K267" i="6"/>
  <c r="M267" i="6" s="1"/>
  <c r="O267" i="6" s="1"/>
  <c r="Q267" i="6" s="1"/>
  <c r="S267" i="6" s="1"/>
  <c r="I268" i="6"/>
  <c r="AC17" i="1"/>
  <c r="K247" i="1"/>
  <c r="M247" i="1" s="1"/>
  <c r="O247" i="1" s="1"/>
  <c r="Q247" i="1" s="1"/>
  <c r="S247" i="1" s="1"/>
  <c r="K249" i="1"/>
  <c r="M249" i="1" s="1"/>
  <c r="O249" i="1" s="1"/>
  <c r="Q249" i="1" s="1"/>
  <c r="S249" i="1" s="1"/>
  <c r="K246" i="1"/>
  <c r="M246" i="1" s="1"/>
  <c r="O246" i="1" s="1"/>
  <c r="Q246" i="1" s="1"/>
  <c r="S246" i="1" s="1"/>
  <c r="K248" i="1"/>
  <c r="M248" i="1" s="1"/>
  <c r="O248" i="1" s="1"/>
  <c r="Q248" i="1" s="1"/>
  <c r="S248" i="1" s="1"/>
  <c r="A140" i="1"/>
  <c r="A141" i="1" s="1"/>
  <c r="A142" i="1" s="1"/>
  <c r="A144" i="1"/>
  <c r="K269" i="1"/>
  <c r="M269" i="1" s="1"/>
  <c r="O269" i="1" s="1"/>
  <c r="Q269" i="1" s="1"/>
  <c r="S269" i="1" s="1"/>
  <c r="I270" i="1"/>
  <c r="A140" i="6" l="1"/>
  <c r="A141" i="6" s="1"/>
  <c r="A142" i="6" s="1"/>
  <c r="A144" i="6"/>
  <c r="AC17" i="6"/>
  <c r="K249" i="6"/>
  <c r="M249" i="6" s="1"/>
  <c r="O249" i="6" s="1"/>
  <c r="Q249" i="6" s="1"/>
  <c r="S249" i="6" s="1"/>
  <c r="K248" i="6"/>
  <c r="M248" i="6" s="1"/>
  <c r="O248" i="6" s="1"/>
  <c r="Q248" i="6" s="1"/>
  <c r="S248" i="6" s="1"/>
  <c r="K246" i="6"/>
  <c r="M246" i="6" s="1"/>
  <c r="K247" i="6"/>
  <c r="M247" i="6" s="1"/>
  <c r="O247" i="6" s="1"/>
  <c r="Q247" i="6" s="1"/>
  <c r="S247" i="6" s="1"/>
  <c r="K268" i="6"/>
  <c r="M268" i="6" s="1"/>
  <c r="O268" i="6" s="1"/>
  <c r="Q268" i="6" s="1"/>
  <c r="S268" i="6" s="1"/>
  <c r="I269" i="6"/>
  <c r="J272" i="6"/>
  <c r="I272" i="6"/>
  <c r="K272" i="6" s="1"/>
  <c r="M272" i="6" s="1"/>
  <c r="O272" i="6" s="1"/>
  <c r="Q272" i="6" s="1"/>
  <c r="S272" i="6" s="1"/>
  <c r="A145" i="1"/>
  <c r="A146" i="1" s="1"/>
  <c r="A147" i="1" s="1"/>
  <c r="A149" i="1"/>
  <c r="AD17" i="1"/>
  <c r="K270" i="1"/>
  <c r="M270" i="1" s="1"/>
  <c r="O270" i="1" s="1"/>
  <c r="Q270" i="1" s="1"/>
  <c r="S270" i="1" s="1"/>
  <c r="I271" i="1"/>
  <c r="K271" i="1" s="1"/>
  <c r="AD17" i="6" l="1"/>
  <c r="I273" i="6"/>
  <c r="K273" i="6" s="1"/>
  <c r="J273" i="6"/>
  <c r="A145" i="6"/>
  <c r="A146" i="6" s="1"/>
  <c r="A147" i="6" s="1"/>
  <c r="A149" i="6"/>
  <c r="O246" i="6"/>
  <c r="K269" i="6"/>
  <c r="M269" i="6" s="1"/>
  <c r="O269" i="6" s="1"/>
  <c r="Q269" i="6" s="1"/>
  <c r="S269" i="6" s="1"/>
  <c r="I270" i="6"/>
  <c r="AE17" i="1"/>
  <c r="AD169" i="1"/>
  <c r="P195" i="1"/>
  <c r="R195" i="1"/>
  <c r="A150" i="1"/>
  <c r="A151" i="1" s="1"/>
  <c r="A152" i="1" s="1"/>
  <c r="A154" i="1"/>
  <c r="M271" i="1"/>
  <c r="O271" i="1" s="1"/>
  <c r="Q271" i="1" s="1"/>
  <c r="S271" i="1" s="1"/>
  <c r="K260" i="1"/>
  <c r="M260" i="1" s="1"/>
  <c r="K270" i="6" l="1"/>
  <c r="M270" i="6" s="1"/>
  <c r="O270" i="6" s="1"/>
  <c r="Q270" i="6" s="1"/>
  <c r="S270" i="6" s="1"/>
  <c r="I271" i="6"/>
  <c r="K271" i="6" s="1"/>
  <c r="M271" i="6" s="1"/>
  <c r="O271" i="6" s="1"/>
  <c r="Q271" i="6" s="1"/>
  <c r="S271" i="6" s="1"/>
  <c r="M273" i="6"/>
  <c r="O273" i="6" s="1"/>
  <c r="Q273" i="6" s="1"/>
  <c r="S273" i="6" s="1"/>
  <c r="Q246" i="6"/>
  <c r="A150" i="6"/>
  <c r="A151" i="6" s="1"/>
  <c r="A152" i="6" s="1"/>
  <c r="A154" i="6"/>
  <c r="AE17" i="6"/>
  <c r="AD171" i="6"/>
  <c r="R195" i="6"/>
  <c r="P195" i="6"/>
  <c r="A159" i="1"/>
  <c r="A160" i="1" s="1"/>
  <c r="A161" i="1" s="1"/>
  <c r="A162" i="1" s="1"/>
  <c r="A155" i="1"/>
  <c r="A156" i="1" s="1"/>
  <c r="A157" i="1" s="1"/>
  <c r="AB170" i="1"/>
  <c r="N169" i="1"/>
  <c r="T171" i="1"/>
  <c r="X169" i="1"/>
  <c r="C170" i="1"/>
  <c r="N170" i="1"/>
  <c r="O171" i="1"/>
  <c r="N172" i="1"/>
  <c r="W169" i="1"/>
  <c r="Z171" i="1"/>
  <c r="L171" i="1"/>
  <c r="O169" i="1"/>
  <c r="F170" i="1"/>
  <c r="V169" i="1"/>
  <c r="Z170" i="1"/>
  <c r="D169" i="1"/>
  <c r="Q172" i="1"/>
  <c r="AA171" i="1"/>
  <c r="AB172" i="1"/>
  <c r="AC170" i="1"/>
  <c r="R197" i="1" s="1"/>
  <c r="J170" i="1"/>
  <c r="I169" i="1"/>
  <c r="R172" i="1"/>
  <c r="U171" i="1"/>
  <c r="Y169" i="1"/>
  <c r="E171" i="1"/>
  <c r="S170" i="1"/>
  <c r="X171" i="1"/>
  <c r="R171" i="1"/>
  <c r="D170" i="1"/>
  <c r="E172" i="1"/>
  <c r="R169" i="1"/>
  <c r="H172" i="1"/>
  <c r="C169" i="1"/>
  <c r="U170" i="1"/>
  <c r="Z169" i="1"/>
  <c r="AA172" i="1"/>
  <c r="AC172" i="1"/>
  <c r="Y170" i="1"/>
  <c r="N171" i="1"/>
  <c r="Q169" i="1"/>
  <c r="V170" i="1"/>
  <c r="R170" i="1"/>
  <c r="C171" i="1"/>
  <c r="Y172" i="1"/>
  <c r="F172" i="1"/>
  <c r="X172" i="1"/>
  <c r="F169" i="1"/>
  <c r="V172" i="1"/>
  <c r="AA170" i="1"/>
  <c r="AB171" i="1"/>
  <c r="AC171" i="1"/>
  <c r="S169" i="1"/>
  <c r="G169" i="1"/>
  <c r="I171" i="1"/>
  <c r="D171" i="1"/>
  <c r="J172" i="1"/>
  <c r="K170" i="1"/>
  <c r="J171" i="1"/>
  <c r="V171" i="1"/>
  <c r="H171" i="1"/>
  <c r="K169" i="1"/>
  <c r="L172" i="1"/>
  <c r="U172" i="1"/>
  <c r="Z172" i="1"/>
  <c r="Q171" i="1"/>
  <c r="I170" i="1"/>
  <c r="P170" i="1"/>
  <c r="AA169" i="1"/>
  <c r="AB169" i="1"/>
  <c r="AC169" i="1"/>
  <c r="P197" i="1" s="1"/>
  <c r="R196" i="1"/>
  <c r="R198" i="1"/>
  <c r="AD170" i="1"/>
  <c r="P196" i="1"/>
  <c r="P198" i="1"/>
  <c r="AD171" i="1"/>
  <c r="AD172" i="1"/>
  <c r="AE171" i="1"/>
  <c r="AE170" i="1"/>
  <c r="AE172" i="1"/>
  <c r="AE169" i="1"/>
  <c r="O260" i="1"/>
  <c r="M275" i="1"/>
  <c r="K260" i="6" l="1"/>
  <c r="M260" i="6" s="1"/>
  <c r="O260" i="6" s="1"/>
  <c r="A155" i="6"/>
  <c r="A156" i="6" s="1"/>
  <c r="A157" i="6" s="1"/>
  <c r="A159" i="6"/>
  <c r="A160" i="6" s="1"/>
  <c r="A161" i="6" s="1"/>
  <c r="A162" i="6" s="1"/>
  <c r="AB169" i="6"/>
  <c r="AB171" i="6"/>
  <c r="AB172" i="6"/>
  <c r="AB170" i="6"/>
  <c r="AC172" i="6"/>
  <c r="Q172" i="6"/>
  <c r="S172" i="6"/>
  <c r="Y170" i="6"/>
  <c r="S171" i="6"/>
  <c r="E169" i="6"/>
  <c r="C169" i="6"/>
  <c r="O172" i="6"/>
  <c r="AA170" i="6"/>
  <c r="AC170" i="6"/>
  <c r="R197" i="6" s="1"/>
  <c r="R199" i="6" s="1"/>
  <c r="C171" i="6"/>
  <c r="I172" i="6"/>
  <c r="I169" i="6"/>
  <c r="Z171" i="6"/>
  <c r="C172" i="6"/>
  <c r="G171" i="6"/>
  <c r="AC169" i="6"/>
  <c r="P197" i="6" s="1"/>
  <c r="Y171" i="6"/>
  <c r="K172" i="6"/>
  <c r="Z172" i="6"/>
  <c r="M170" i="6"/>
  <c r="M169" i="6"/>
  <c r="M171" i="6"/>
  <c r="U169" i="6"/>
  <c r="G170" i="6"/>
  <c r="Z170" i="6"/>
  <c r="AA171" i="6"/>
  <c r="E172" i="6"/>
  <c r="Q171" i="6"/>
  <c r="E170" i="6"/>
  <c r="W170" i="6"/>
  <c r="O170" i="6"/>
  <c r="AA169" i="6"/>
  <c r="AC171" i="6"/>
  <c r="O169" i="6"/>
  <c r="Z169" i="6"/>
  <c r="Y169" i="6"/>
  <c r="Y172" i="6"/>
  <c r="K170" i="6"/>
  <c r="I171" i="6"/>
  <c r="U170" i="6"/>
  <c r="AA172" i="6"/>
  <c r="R198" i="6"/>
  <c r="AD170" i="6"/>
  <c r="S246" i="6"/>
  <c r="P198" i="6"/>
  <c r="AD172" i="6"/>
  <c r="AD169" i="6"/>
  <c r="AE170" i="6"/>
  <c r="AE169" i="6"/>
  <c r="AE172" i="6"/>
  <c r="AE171" i="6"/>
  <c r="R199" i="1"/>
  <c r="P199" i="1"/>
  <c r="M171" i="1"/>
  <c r="J169" i="1"/>
  <c r="M170" i="1"/>
  <c r="Q170" i="1"/>
  <c r="K171" i="1"/>
  <c r="O172" i="1"/>
  <c r="P171" i="1"/>
  <c r="P169" i="1"/>
  <c r="K172" i="1"/>
  <c r="O170" i="1"/>
  <c r="I172" i="1"/>
  <c r="M172" i="1"/>
  <c r="L169" i="1"/>
  <c r="P172" i="1"/>
  <c r="M169" i="1"/>
  <c r="L170" i="1"/>
  <c r="C172" i="1"/>
  <c r="G171" i="1"/>
  <c r="T172" i="1"/>
  <c r="X170" i="1"/>
  <c r="S172" i="1"/>
  <c r="T170" i="1"/>
  <c r="G172" i="1"/>
  <c r="W172" i="1"/>
  <c r="D172" i="1"/>
  <c r="E170" i="1"/>
  <c r="H169" i="1"/>
  <c r="U169" i="1"/>
  <c r="H170" i="1"/>
  <c r="F171" i="1"/>
  <c r="T169" i="1"/>
  <c r="E169" i="1"/>
  <c r="G170" i="1"/>
  <c r="S171" i="1"/>
  <c r="W170" i="1"/>
  <c r="Y171" i="1"/>
  <c r="W171" i="1"/>
  <c r="Q260" i="1"/>
  <c r="O275" i="1"/>
  <c r="M275" i="6" l="1"/>
  <c r="AF171" i="1"/>
  <c r="Q208" i="1" s="1"/>
  <c r="Q209" i="1" s="1"/>
  <c r="AF170" i="1"/>
  <c r="AF169" i="1"/>
  <c r="P199" i="6"/>
  <c r="Q207" i="6" s="1"/>
  <c r="P196" i="6"/>
  <c r="J169" i="6"/>
  <c r="N171" i="6"/>
  <c r="N170" i="6"/>
  <c r="N169" i="6"/>
  <c r="N172" i="6"/>
  <c r="K171" i="6"/>
  <c r="H170" i="6"/>
  <c r="P172" i="6"/>
  <c r="H171" i="6"/>
  <c r="P171" i="6"/>
  <c r="L170" i="6"/>
  <c r="H169" i="6"/>
  <c r="P169" i="6"/>
  <c r="Q170" i="6"/>
  <c r="I170" i="6"/>
  <c r="M172" i="6"/>
  <c r="Q169" i="6"/>
  <c r="J170" i="6"/>
  <c r="J172" i="6"/>
  <c r="J171" i="6"/>
  <c r="K169" i="6"/>
  <c r="O171" i="6"/>
  <c r="L171" i="6"/>
  <c r="L172" i="6"/>
  <c r="H172" i="6"/>
  <c r="P170" i="6"/>
  <c r="L169" i="6"/>
  <c r="AF169" i="6" s="1"/>
  <c r="R170" i="6"/>
  <c r="C170" i="6"/>
  <c r="R172" i="6"/>
  <c r="S169" i="6"/>
  <c r="V171" i="6"/>
  <c r="R169" i="6"/>
  <c r="G169" i="6"/>
  <c r="W171" i="6"/>
  <c r="G172" i="6"/>
  <c r="X170" i="6"/>
  <c r="E171" i="6"/>
  <c r="T169" i="6"/>
  <c r="F171" i="6"/>
  <c r="D171" i="6"/>
  <c r="R171" i="6"/>
  <c r="T171" i="6"/>
  <c r="F170" i="6"/>
  <c r="X172" i="6"/>
  <c r="T170" i="6"/>
  <c r="F172" i="6"/>
  <c r="V170" i="6"/>
  <c r="S170" i="6"/>
  <c r="D172" i="6"/>
  <c r="U171" i="6"/>
  <c r="W172" i="6"/>
  <c r="D170" i="6"/>
  <c r="D169" i="6"/>
  <c r="V169" i="6"/>
  <c r="F169" i="6"/>
  <c r="X171" i="6"/>
  <c r="U172" i="6"/>
  <c r="V172" i="6"/>
  <c r="X169" i="6"/>
  <c r="T172" i="6"/>
  <c r="W169" i="6"/>
  <c r="Q260" i="6"/>
  <c r="O275" i="6"/>
  <c r="R196" i="6"/>
  <c r="R222" i="1"/>
  <c r="AF172" i="1"/>
  <c r="Q207" i="1"/>
  <c r="S260" i="1"/>
  <c r="S275" i="1" s="1"/>
  <c r="Q275" i="1"/>
  <c r="AF172" i="6" l="1"/>
  <c r="AF171" i="6"/>
  <c r="Q208" i="6" s="1"/>
  <c r="Q209" i="6"/>
  <c r="Q211" i="6"/>
  <c r="Q213" i="6" s="1"/>
  <c r="R222" i="6"/>
  <c r="AF170" i="6"/>
  <c r="S260" i="6"/>
  <c r="S275" i="6" s="1"/>
  <c r="Q275" i="6"/>
  <c r="Q211" i="1"/>
  <c r="Q213" i="1" s="1"/>
  <c r="Q277" i="1"/>
  <c r="Q204" i="1" s="1"/>
  <c r="R223" i="1" s="1"/>
  <c r="Q215" i="1"/>
  <c r="Q277" i="6" l="1"/>
  <c r="Q204" i="6" s="1"/>
  <c r="R223" i="6" s="1"/>
  <c r="Q215" i="6"/>
  <c r="R228" i="6" s="1"/>
  <c r="R224" i="1"/>
  <c r="R224" i="6" l="1"/>
  <c r="R228" i="1"/>
</calcChain>
</file>

<file path=xl/sharedStrings.xml><?xml version="1.0" encoding="utf-8"?>
<sst xmlns="http://schemas.openxmlformats.org/spreadsheetml/2006/main" count="482" uniqueCount="109">
  <si>
    <t>TYPE:</t>
  </si>
  <si>
    <t>Individual</t>
  </si>
  <si>
    <t>SMSBP:</t>
  </si>
  <si>
    <t>FOR THE STATE OF:</t>
  </si>
  <si>
    <t>COMPANY NAME:</t>
  </si>
  <si>
    <t>NAIC GROUP CODE:</t>
  </si>
  <si>
    <t>NAIC #:</t>
  </si>
  <si>
    <t>ADDRESS:</t>
  </si>
  <si>
    <t>PERSON COMPLETING THIS EXHIBIT:</t>
  </si>
  <si>
    <t>TITLE:</t>
  </si>
  <si>
    <t>TEL NO:</t>
  </si>
  <si>
    <t>YEAR</t>
  </si>
  <si>
    <t>CALENDAR YEAR EXPERIENCE</t>
  </si>
  <si>
    <t>OF</t>
  </si>
  <si>
    <t>ISSUE</t>
  </si>
  <si>
    <t>DATA ITEM</t>
  </si>
  <si>
    <t>TOTAL</t>
  </si>
  <si>
    <t>EARNED PREMIUM</t>
  </si>
  <si>
    <t>INCURRED CLAIMS</t>
  </si>
  <si>
    <t>LIFE YRS EXPOSED</t>
  </si>
  <si>
    <t>ANNUALIZED PREM</t>
  </si>
  <si>
    <t>FOR</t>
  </si>
  <si>
    <t>ALL</t>
  </si>
  <si>
    <t>YEARS</t>
  </si>
  <si>
    <t>WITHOUT</t>
  </si>
  <si>
    <t>YEAR'S</t>
  </si>
  <si>
    <t>ISSUES</t>
  </si>
  <si>
    <t>EARNED</t>
  </si>
  <si>
    <t>INCURRED</t>
  </si>
  <si>
    <t>PREMIUM</t>
  </si>
  <si>
    <t>CLAIMS</t>
  </si>
  <si>
    <t>LINE #</t>
  </si>
  <si>
    <t>(Column a)</t>
  </si>
  <si>
    <t>(Column b)</t>
  </si>
  <si>
    <t>Current Year's Experience</t>
  </si>
  <si>
    <t>A)</t>
  </si>
  <si>
    <t>Total (All Policy Years)</t>
  </si>
  <si>
    <t>B)</t>
  </si>
  <si>
    <t>Current Year's Issues</t>
  </si>
  <si>
    <t>C)</t>
  </si>
  <si>
    <t>Net (1A - 1B)</t>
  </si>
  <si>
    <t>Past Years' Experience (All Policy Years)</t>
  </si>
  <si>
    <t>Total Experience (1C + 2)</t>
  </si>
  <si>
    <t>Refunds Last Year (Excluding Interest)</t>
  </si>
  <si>
    <t>Previous Refunds Since Inception (Excluding Interest)</t>
  </si>
  <si>
    <t>Refunds Since Inception (Excluding Interest)</t>
  </si>
  <si>
    <t>Benchmark Ratio Since Inception</t>
  </si>
  <si>
    <t>RATIO 1</t>
  </si>
  <si>
    <t>Experience Ratio Since Inception</t>
  </si>
  <si>
    <t>(Line 3 Column b) / ([Line 3 Column a] - Line 6)</t>
  </si>
  <si>
    <t>RATIO 2</t>
  </si>
  <si>
    <t>Life Years Exposed Since Inception</t>
  </si>
  <si>
    <t>Tolerance Permitted</t>
  </si>
  <si>
    <t>Adjustment to Incurred Claims for Credibility</t>
  </si>
  <si>
    <t xml:space="preserve">RATIO 3 = Ratio 2 + Tolerance </t>
  </si>
  <si>
    <t>Adjusted Incurred Claims</t>
  </si>
  <si>
    <t/>
  </si>
  <si>
    <t>(Line 3 Column a - Line 6) x Line 11</t>
  </si>
  <si>
    <t>Refund Due</t>
  </si>
  <si>
    <t>(Line 3 Column a - Line 6 - (Line12 / Line7))</t>
  </si>
  <si>
    <t>Deminimus Amount</t>
  </si>
  <si>
    <t>(.005 x Annualized Premium Inforce at 12/31)</t>
  </si>
  <si>
    <t>CONCLUSION  FOR NO REFUND</t>
  </si>
  <si>
    <t>IF</t>
  </si>
  <si>
    <t>Line 11 &gt; Line 7</t>
  </si>
  <si>
    <t>Line 13 &lt; Line 14</t>
  </si>
  <si>
    <t>CONCLUSION FOR REFUND</t>
  </si>
  <si>
    <t xml:space="preserve">IF </t>
  </si>
  <si>
    <t>Line 13 &gt; Line 14</t>
  </si>
  <si>
    <t>CREDIBILITY TABLE</t>
  </si>
  <si>
    <t>LIFE YEARS</t>
  </si>
  <si>
    <t>TOLERANCE</t>
  </si>
  <si>
    <t>&lt;500</t>
  </si>
  <si>
    <t>500-999</t>
  </si>
  <si>
    <t>1000-2499</t>
  </si>
  <si>
    <t>2500-4999</t>
  </si>
  <si>
    <t>5000-9999</t>
  </si>
  <si>
    <t>10000 or &gt;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</si>
  <si>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</si>
  <si>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</si>
  <si>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</si>
  <si>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</si>
  <si>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</si>
  <si>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</si>
  <si>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</si>
  <si>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</si>
  <si>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</si>
  <si>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</si>
  <si>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</si>
  <si>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CAL</t>
  </si>
  <si>
    <t>CUMUL</t>
  </si>
  <si>
    <t>FACTOR</t>
  </si>
  <si>
    <t>B x C</t>
  </si>
  <si>
    <t>LOSS R</t>
  </si>
  <si>
    <t>D x E</t>
  </si>
  <si>
    <t>B x G</t>
  </si>
  <si>
    <t>H x I</t>
  </si>
  <si>
    <t>TOTAL:</t>
  </si>
  <si>
    <t>BENCHMARK RATIO SINCE INCEPTION (RATIO 1):</t>
  </si>
  <si>
    <t>Group</t>
  </si>
  <si>
    <t>POLICY</t>
  </si>
  <si>
    <t>YEAR LR</t>
  </si>
  <si>
    <t>CURRENT</t>
  </si>
  <si>
    <t>FOR CALENDAR YEAR ENDING DECEMBER 31,</t>
  </si>
  <si>
    <t>*</t>
  </si>
  <si>
    <t>Line 9 &lt; 500 Life Years Exposed</t>
  </si>
  <si>
    <t>Not Credible</t>
  </si>
  <si>
    <t xml:space="preserve">MEDICARE SUPPLEMENT REFUND CALCULATION FORM                        </t>
  </si>
  <si>
    <t>Enter data in gray cells only.  Do not delete rows, columns, cells, or formulas.  Submit in Excel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</si>
</sst>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3.75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0" tint="-0.249977111117893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Protection="1"/>
    <xf numFmtId="2" fontId="0" fillId="0" borderId="0" xfId="0" applyNumberFormat="1" applyProtection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6" fillId="0" borderId="0" xfId="0" quotePrefix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Continuous"/>
    </xf>
    <xf numFmtId="0" fontId="8" fillId="0" borderId="0" xfId="0" quotePrefix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5" fillId="0" borderId="9" xfId="0" applyFont="1" applyFill="1" applyBorder="1" applyProtection="1"/>
    <xf numFmtId="0" fontId="0" fillId="0" borderId="9" xfId="0" applyFill="1" applyBorder="1" applyProtection="1"/>
    <xf numFmtId="0" fontId="0" fillId="0" borderId="9" xfId="0" applyFill="1" applyBorder="1"/>
    <xf numFmtId="0" fontId="0" fillId="2" borderId="9" xfId="0" applyFill="1" applyBorder="1" applyProtection="1">
      <protection locked="0"/>
    </xf>
    <xf numFmtId="0" fontId="0" fillId="0" borderId="10" xfId="0" applyFill="1" applyBorder="1"/>
    <xf numFmtId="0" fontId="0" fillId="0" borderId="10" xfId="0" quotePrefix="1" applyFill="1" applyBorder="1" applyAlignment="1">
      <alignment horizontal="left"/>
    </xf>
    <xf numFmtId="0" fontId="0" fillId="0" borderId="11" xfId="0" applyFill="1" applyBorder="1"/>
    <xf numFmtId="0" fontId="0" fillId="0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10" fillId="0" borderId="9" xfId="0" applyFont="1" applyFill="1" applyBorder="1" applyProtection="1"/>
    <xf numFmtId="0" fontId="12" fillId="0" borderId="0" xfId="0" applyFont="1"/>
    <xf numFmtId="0" fontId="12" fillId="0" borderId="0" xfId="0" applyFont="1" applyAlignment="1">
      <alignment horizontal="right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quotePrefix="1" applyFont="1" applyFill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0" xfId="0" quotePrefix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quotePrefix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4" xfId="0" quotePrefix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25" xfId="0" applyFill="1" applyBorder="1" applyProtection="1"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0" fillId="0" borderId="2" xfId="0" applyFill="1" applyBorder="1" applyProtection="1">
      <protection locked="0"/>
    </xf>
    <xf numFmtId="164" fontId="0" fillId="0" borderId="2" xfId="0" quotePrefix="1" applyNumberFormat="1" applyFill="1" applyBorder="1" applyAlignment="1" applyProtection="1">
      <alignment horizontal="right"/>
      <protection locked="0"/>
    </xf>
    <xf numFmtId="0" fontId="0" fillId="0" borderId="39" xfId="0" quotePrefix="1" applyFill="1" applyBorder="1" applyAlignment="1" applyProtection="1">
      <alignment horizontal="left"/>
      <protection locked="0"/>
    </xf>
    <xf numFmtId="0" fontId="0" fillId="0" borderId="35" xfId="0" applyBorder="1" applyAlignment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25" xfId="0" quotePrefix="1" applyFill="1" applyBorder="1" applyAlignment="1" applyProtection="1">
      <alignment horizontal="right"/>
      <protection locked="0"/>
    </xf>
    <xf numFmtId="0" fontId="0" fillId="0" borderId="35" xfId="0" quotePrefix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1" fontId="0" fillId="0" borderId="39" xfId="0" applyNumberFormat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" fontId="0" fillId="0" borderId="4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1" fillId="0" borderId="0" xfId="0" quotePrefix="1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8" xfId="0" quotePrefix="1" applyFont="1" applyFill="1" applyBorder="1" applyAlignment="1" applyProtection="1">
      <alignment horizontal="centerContinuous"/>
      <protection locked="0"/>
    </xf>
    <xf numFmtId="0" fontId="1" fillId="0" borderId="9" xfId="0" quotePrefix="1" applyFont="1" applyFill="1" applyBorder="1" applyAlignment="1" applyProtection="1">
      <alignment horizontal="centerContinuous"/>
      <protection locked="0"/>
    </xf>
    <xf numFmtId="0" fontId="1" fillId="0" borderId="9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Alignment="1" applyProtection="1">
      <alignment horizontal="centerContinuous"/>
      <protection locked="0"/>
    </xf>
    <xf numFmtId="0" fontId="0" fillId="0" borderId="4" xfId="0" applyFill="1" applyBorder="1" applyAlignment="1" applyProtection="1">
      <alignment horizontal="centerContinuous"/>
      <protection locked="0"/>
    </xf>
    <xf numFmtId="0" fontId="1" fillId="0" borderId="10" xfId="0" quotePrefix="1" applyFont="1" applyFill="1" applyBorder="1" applyAlignment="1" applyProtection="1">
      <alignment horizontal="centerContinuous"/>
      <protection locked="0"/>
    </xf>
    <xf numFmtId="0" fontId="1" fillId="0" borderId="0" xfId="0" quotePrefix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5" xfId="0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42" xfId="0" applyFill="1" applyBorder="1" applyAlignment="1" applyProtection="1">
      <alignment horizontal="centerContinuous"/>
      <protection locked="0"/>
    </xf>
    <xf numFmtId="0" fontId="0" fillId="0" borderId="43" xfId="0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31" xfId="0" applyBorder="1" applyProtection="1">
      <protection locked="0"/>
    </xf>
    <xf numFmtId="0" fontId="2" fillId="0" borderId="44" xfId="0" applyFont="1" applyFill="1" applyBorder="1" applyAlignment="1" applyProtection="1">
      <alignment horizontal="righ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0" fillId="0" borderId="45" xfId="0" applyBorder="1" applyProtection="1">
      <protection locked="0"/>
    </xf>
    <xf numFmtId="0" fontId="0" fillId="0" borderId="46" xfId="0" quotePrefix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47" xfId="0" quotePrefix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quotePrefix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4" fontId="0" fillId="0" borderId="52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0" borderId="54" xfId="0" applyFill="1" applyBorder="1" applyAlignment="1" applyProtection="1">
      <alignment horizontal="right"/>
      <protection locked="0"/>
    </xf>
    <xf numFmtId="2" fontId="0" fillId="0" borderId="39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64" fontId="0" fillId="0" borderId="50" xfId="0" applyNumberForma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64" fontId="0" fillId="0" borderId="56" xfId="0" applyNumberForma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3" fontId="0" fillId="0" borderId="50" xfId="0" applyNumberFormat="1" applyFill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3" borderId="37" xfId="0" applyFill="1" applyBorder="1" applyProtection="1">
      <protection locked="0"/>
    </xf>
    <xf numFmtId="0" fontId="0" fillId="3" borderId="54" xfId="0" applyFill="1" applyBorder="1" applyProtection="1">
      <protection locked="0"/>
    </xf>
    <xf numFmtId="0" fontId="0" fillId="3" borderId="57" xfId="0" applyFill="1" applyBorder="1" applyAlignment="1" applyProtection="1">
      <alignment horizontal="right"/>
      <protection locked="0"/>
    </xf>
    <xf numFmtId="0" fontId="0" fillId="3" borderId="25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3" fontId="0" fillId="3" borderId="50" xfId="0" applyNumberFormat="1" applyFill="1" applyBorder="1" applyAlignment="1" applyProtection="1">
      <alignment horizontal="center"/>
      <protection locked="0"/>
    </xf>
    <xf numFmtId="164" fontId="0" fillId="3" borderId="56" xfId="0" applyNumberFormat="1" applyFill="1" applyBorder="1" applyAlignment="1" applyProtection="1">
      <alignment horizontal="center"/>
    </xf>
    <xf numFmtId="3" fontId="0" fillId="3" borderId="56" xfId="0" applyNumberFormat="1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Fill="1"/>
    <xf numFmtId="0" fontId="1" fillId="0" borderId="1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2" fillId="0" borderId="0" xfId="0" applyFont="1" applyFill="1"/>
    <xf numFmtId="0" fontId="0" fillId="0" borderId="12" xfId="0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1" fillId="0" borderId="17" xfId="0" applyFont="1" applyFill="1" applyBorder="1" applyProtection="1">
      <protection locked="0"/>
    </xf>
    <xf numFmtId="2" fontId="0" fillId="0" borderId="0" xfId="0" applyNumberFormat="1" applyFill="1" applyProtection="1"/>
    <xf numFmtId="0" fontId="0" fillId="0" borderId="57" xfId="0" applyFill="1" applyBorder="1" applyAlignment="1" applyProtection="1">
      <alignment horizontal="right"/>
      <protection locked="0"/>
    </xf>
    <xf numFmtId="0" fontId="0" fillId="4" borderId="57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14" fillId="0" borderId="0" xfId="0" quotePrefix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81"/>
  <sheetViews>
    <sheetView view="pageBreakPreview" topLeftCell="A164" zoomScale="60" zoomScaleNormal="55" workbookViewId="0">
      <selection activeCell="Q217" sqref="Q217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8" width="11.85546875" customWidth="1"/>
    <col min="29" max="29" width="11.85546875" style="4" customWidth="1"/>
    <col min="30" max="31" width="11.85546875" style="4" hidden="1" customWidth="1"/>
    <col min="32" max="68" width="11.85546875" customWidth="1"/>
  </cols>
  <sheetData>
    <row r="1" spans="1:33" ht="26.25" x14ac:dyDescent="0.4">
      <c r="A1" s="283" t="s">
        <v>107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</row>
    <row r="2" spans="1:33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103</v>
      </c>
      <c r="R2" s="17">
        <v>2018</v>
      </c>
    </row>
    <row r="3" spans="1:33" s="25" customFormat="1" ht="12.75" customHeight="1" x14ac:dyDescent="0.2">
      <c r="A3" s="23"/>
      <c r="B3" s="24"/>
      <c r="C3" s="24"/>
      <c r="D3" s="24"/>
      <c r="E3" s="24"/>
      <c r="F3" s="24"/>
      <c r="L3" s="26"/>
      <c r="M3" s="26"/>
      <c r="N3" s="26"/>
      <c r="O3" s="26"/>
      <c r="Q3" s="27"/>
      <c r="R3" s="28"/>
      <c r="W3" s="29"/>
      <c r="AC3" s="267"/>
      <c r="AD3" s="267"/>
      <c r="AE3" s="267"/>
    </row>
    <row r="4" spans="1:33" s="25" customFormat="1" ht="15.75" x14ac:dyDescent="0.25">
      <c r="A4" s="23"/>
      <c r="B4" s="24"/>
      <c r="C4" s="24"/>
      <c r="D4" s="24"/>
      <c r="E4" s="24"/>
      <c r="F4" s="24"/>
      <c r="I4" s="285" t="s">
        <v>108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W4" s="29"/>
      <c r="AC4" s="267"/>
      <c r="AD4" s="267"/>
      <c r="AE4" s="267"/>
    </row>
    <row r="5" spans="1:33" ht="12.75" customHeight="1" thickBot="1" x14ac:dyDescent="0.25"/>
    <row r="6" spans="1:33" ht="12.75" customHeight="1" x14ac:dyDescent="0.2">
      <c r="K6" s="36" t="s">
        <v>0</v>
      </c>
      <c r="L6" s="37"/>
      <c r="M6" s="47" t="s">
        <v>1</v>
      </c>
      <c r="N6" s="38"/>
      <c r="O6" s="38"/>
      <c r="P6" s="39" t="s">
        <v>2</v>
      </c>
      <c r="Q6" s="40"/>
      <c r="R6" s="32"/>
    </row>
    <row r="7" spans="1:33" ht="12.75" customHeight="1" x14ac:dyDescent="0.2">
      <c r="K7" s="41" t="s">
        <v>3</v>
      </c>
      <c r="L7" s="7"/>
      <c r="M7" s="14"/>
      <c r="N7" s="8"/>
      <c r="O7" s="8"/>
      <c r="P7" s="10"/>
      <c r="Q7" s="8"/>
      <c r="R7" s="33"/>
    </row>
    <row r="8" spans="1:33" ht="12.75" customHeight="1" x14ac:dyDescent="0.2">
      <c r="K8" s="41" t="s">
        <v>4</v>
      </c>
      <c r="L8" s="7"/>
      <c r="M8" s="14"/>
      <c r="N8" s="8"/>
      <c r="O8" s="8"/>
      <c r="P8" s="10"/>
      <c r="Q8" s="8"/>
      <c r="R8" s="33"/>
    </row>
    <row r="9" spans="1:33" ht="12.75" customHeight="1" x14ac:dyDescent="0.2">
      <c r="K9" s="41" t="s">
        <v>5</v>
      </c>
      <c r="L9" s="7"/>
      <c r="M9" s="15"/>
      <c r="N9" s="8"/>
      <c r="O9" s="8"/>
      <c r="P9" s="10" t="s">
        <v>6</v>
      </c>
      <c r="Q9" s="15"/>
      <c r="R9" s="33"/>
    </row>
    <row r="10" spans="1:33" ht="12.75" customHeight="1" x14ac:dyDescent="0.2">
      <c r="K10" s="41" t="s">
        <v>7</v>
      </c>
      <c r="L10" s="8"/>
      <c r="M10" s="14"/>
      <c r="N10" s="8"/>
      <c r="O10" s="8"/>
      <c r="P10" s="8"/>
      <c r="Q10" s="8"/>
      <c r="R10" s="33"/>
      <c r="AG10" s="3"/>
    </row>
    <row r="11" spans="1:33" ht="12.75" customHeight="1" x14ac:dyDescent="0.2">
      <c r="K11" s="42" t="s">
        <v>8</v>
      </c>
      <c r="L11" s="7"/>
      <c r="M11" s="7"/>
      <c r="N11" s="8"/>
      <c r="O11" s="14"/>
      <c r="P11" s="8"/>
      <c r="Q11" s="8"/>
      <c r="R11" s="33"/>
    </row>
    <row r="12" spans="1:33" ht="12.75" customHeight="1" thickBot="1" x14ac:dyDescent="0.25">
      <c r="K12" s="43" t="s">
        <v>9</v>
      </c>
      <c r="L12" s="44"/>
      <c r="M12" s="45"/>
      <c r="N12" s="44"/>
      <c r="O12" s="44"/>
      <c r="P12" s="35" t="s">
        <v>10</v>
      </c>
      <c r="Q12" s="46"/>
      <c r="R12" s="34"/>
    </row>
    <row r="13" spans="1:33" ht="12.75" customHeight="1" x14ac:dyDescent="0.2">
      <c r="J13" s="10"/>
      <c r="K13" s="8"/>
      <c r="L13" s="8"/>
      <c r="M13" s="8"/>
      <c r="N13" s="8"/>
      <c r="O13" s="10"/>
      <c r="P13" s="10"/>
      <c r="Q13" s="22"/>
      <c r="R13" s="9"/>
    </row>
    <row r="14" spans="1:33" ht="12.75" customHeight="1" thickBot="1" x14ac:dyDescent="0.25"/>
    <row r="15" spans="1:33" ht="12.75" customHeight="1" x14ac:dyDescent="0.2">
      <c r="A15" s="65" t="s">
        <v>11</v>
      </c>
      <c r="B15" s="66"/>
      <c r="C15" s="66"/>
      <c r="D15" s="66"/>
      <c r="E15" s="66"/>
      <c r="F15" s="66"/>
      <c r="G15" s="66"/>
      <c r="H15" s="67"/>
      <c r="I15" s="68"/>
      <c r="J15" s="68"/>
      <c r="K15" s="68"/>
      <c r="L15" s="68"/>
      <c r="M15" s="68"/>
      <c r="N15" s="69" t="s">
        <v>12</v>
      </c>
      <c r="O15" s="68"/>
      <c r="P15" s="68"/>
      <c r="Q15" s="68"/>
      <c r="R15" s="68"/>
      <c r="S15" s="70"/>
      <c r="T15" s="68"/>
      <c r="U15" s="68"/>
      <c r="V15" s="68"/>
      <c r="W15" s="68"/>
      <c r="X15" s="68"/>
      <c r="Y15" s="68"/>
      <c r="Z15" s="68"/>
      <c r="AA15" s="68"/>
      <c r="AB15" s="68"/>
      <c r="AC15" s="166"/>
      <c r="AD15" s="166"/>
      <c r="AE15" s="276"/>
      <c r="AF15" s="71"/>
    </row>
    <row r="16" spans="1:33" ht="12.75" customHeight="1" x14ac:dyDescent="0.2">
      <c r="A16" s="72" t="s">
        <v>13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268"/>
      <c r="AD16" s="268"/>
      <c r="AE16" s="277"/>
      <c r="AF16" s="74"/>
    </row>
    <row r="17" spans="1:32" ht="12.75" customHeight="1" x14ac:dyDescent="0.2">
      <c r="A17" s="72" t="s">
        <v>14</v>
      </c>
      <c r="B17" s="75" t="s">
        <v>15</v>
      </c>
      <c r="C17" s="75">
        <v>1992</v>
      </c>
      <c r="D17" s="75">
        <f>+C17+1</f>
        <v>1993</v>
      </c>
      <c r="E17" s="75">
        <f>+D17+1</f>
        <v>1994</v>
      </c>
      <c r="F17" s="75">
        <f>+E17+1</f>
        <v>1995</v>
      </c>
      <c r="G17" s="75">
        <f>+F17+1</f>
        <v>1996</v>
      </c>
      <c r="H17" s="75">
        <f>+G17+1</f>
        <v>1997</v>
      </c>
      <c r="I17" s="75">
        <f t="shared" ref="I17:V17" si="0">+H17+1</f>
        <v>1998</v>
      </c>
      <c r="J17" s="75">
        <f t="shared" si="0"/>
        <v>1999</v>
      </c>
      <c r="K17" s="75">
        <f t="shared" si="0"/>
        <v>2000</v>
      </c>
      <c r="L17" s="75">
        <f t="shared" si="0"/>
        <v>2001</v>
      </c>
      <c r="M17" s="75">
        <f t="shared" si="0"/>
        <v>2002</v>
      </c>
      <c r="N17" s="75">
        <f t="shared" si="0"/>
        <v>2003</v>
      </c>
      <c r="O17" s="75">
        <f t="shared" si="0"/>
        <v>2004</v>
      </c>
      <c r="P17" s="75">
        <f t="shared" si="0"/>
        <v>2005</v>
      </c>
      <c r="Q17" s="75">
        <f t="shared" si="0"/>
        <v>2006</v>
      </c>
      <c r="R17" s="75">
        <f t="shared" si="0"/>
        <v>2007</v>
      </c>
      <c r="S17" s="75">
        <f t="shared" si="0"/>
        <v>2008</v>
      </c>
      <c r="T17" s="75">
        <f t="shared" si="0"/>
        <v>2009</v>
      </c>
      <c r="U17" s="75">
        <f t="shared" si="0"/>
        <v>2010</v>
      </c>
      <c r="V17" s="75">
        <f t="shared" si="0"/>
        <v>2011</v>
      </c>
      <c r="W17" s="75">
        <f t="shared" ref="W17:AE17" si="1">+V17+1</f>
        <v>2012</v>
      </c>
      <c r="X17" s="75">
        <f t="shared" si="1"/>
        <v>2013</v>
      </c>
      <c r="Y17" s="75">
        <f t="shared" si="1"/>
        <v>2014</v>
      </c>
      <c r="Z17" s="75">
        <f t="shared" si="1"/>
        <v>2015</v>
      </c>
      <c r="AA17" s="75">
        <f t="shared" si="1"/>
        <v>2016</v>
      </c>
      <c r="AB17" s="75">
        <f t="shared" si="1"/>
        <v>2017</v>
      </c>
      <c r="AC17" s="269">
        <f t="shared" si="1"/>
        <v>2018</v>
      </c>
      <c r="AD17" s="269">
        <f t="shared" si="1"/>
        <v>2019</v>
      </c>
      <c r="AE17" s="269">
        <f t="shared" si="1"/>
        <v>2020</v>
      </c>
      <c r="AF17" s="226" t="s">
        <v>16</v>
      </c>
    </row>
    <row r="18" spans="1:32" ht="12.75" customHeigh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216"/>
      <c r="X18" s="77"/>
      <c r="Y18" s="77"/>
      <c r="Z18" s="77"/>
      <c r="AA18" s="77"/>
      <c r="AB18" s="77"/>
      <c r="AC18" s="203"/>
      <c r="AD18" s="203"/>
      <c r="AE18" s="203"/>
      <c r="AF18" s="78"/>
    </row>
    <row r="19" spans="1:32" ht="12.75" customHeight="1" x14ac:dyDescent="0.2">
      <c r="A19" s="79">
        <v>1992</v>
      </c>
      <c r="B19" s="8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7"/>
      <c r="X19" s="20"/>
      <c r="Y19" s="20"/>
      <c r="Z19" s="20"/>
      <c r="AA19" s="20"/>
      <c r="AB19" s="20"/>
      <c r="AC19" s="20"/>
      <c r="AD19" s="20"/>
      <c r="AE19" s="20"/>
      <c r="AF19" s="81">
        <f t="shared" ref="AF19:AF27" si="2">SUM(C19:AE19)</f>
        <v>0</v>
      </c>
    </row>
    <row r="20" spans="1:32" ht="12.75" customHeight="1" x14ac:dyDescent="0.2">
      <c r="A20" s="50">
        <f>+A19+0.1</f>
        <v>1992.1</v>
      </c>
      <c r="B20" s="80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7"/>
      <c r="R20" s="20"/>
      <c r="S20" s="20"/>
      <c r="T20" s="20"/>
      <c r="U20" s="20"/>
      <c r="V20" s="20"/>
      <c r="W20" s="217"/>
      <c r="X20" s="20"/>
      <c r="Y20" s="20"/>
      <c r="Z20" s="20"/>
      <c r="AA20" s="20"/>
      <c r="AB20" s="20"/>
      <c r="AC20" s="20"/>
      <c r="AD20" s="20"/>
      <c r="AE20" s="20"/>
      <c r="AF20" s="81">
        <f t="shared" si="2"/>
        <v>0</v>
      </c>
    </row>
    <row r="21" spans="1:32" ht="12.75" customHeight="1" x14ac:dyDescent="0.2">
      <c r="A21" s="50">
        <f>+A20+0.1</f>
        <v>1992.1999999999998</v>
      </c>
      <c r="B21" s="80" t="s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7"/>
      <c r="R21" s="20"/>
      <c r="S21" s="20"/>
      <c r="T21" s="20"/>
      <c r="U21" s="20"/>
      <c r="V21" s="20"/>
      <c r="W21" s="217"/>
      <c r="X21" s="20"/>
      <c r="Y21" s="20"/>
      <c r="Z21" s="20"/>
      <c r="AA21" s="20"/>
      <c r="AB21" s="20"/>
      <c r="AC21" s="20"/>
      <c r="AD21" s="20"/>
      <c r="AE21" s="20"/>
      <c r="AF21" s="81">
        <f t="shared" si="2"/>
        <v>0</v>
      </c>
    </row>
    <row r="22" spans="1:32" ht="12.75" customHeight="1" x14ac:dyDescent="0.2">
      <c r="A22" s="50">
        <f>+A21+0.1</f>
        <v>1992.2999999999997</v>
      </c>
      <c r="B22" s="80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7"/>
      <c r="R22" s="20"/>
      <c r="S22" s="20"/>
      <c r="T22" s="20"/>
      <c r="U22" s="20"/>
      <c r="V22" s="20"/>
      <c r="W22" s="217"/>
      <c r="X22" s="20"/>
      <c r="Y22" s="20"/>
      <c r="Z22" s="20"/>
      <c r="AA22" s="20"/>
      <c r="AB22" s="20"/>
      <c r="AC22" s="20"/>
      <c r="AD22" s="20"/>
      <c r="AE22" s="20"/>
      <c r="AF22" s="81">
        <f t="shared" si="2"/>
        <v>0</v>
      </c>
    </row>
    <row r="23" spans="1:32" ht="12.75" customHeigh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18"/>
      <c r="R23" s="83"/>
      <c r="S23" s="83"/>
      <c r="T23" s="83"/>
      <c r="U23" s="83"/>
      <c r="V23" s="83"/>
      <c r="W23" s="218"/>
      <c r="X23" s="83"/>
      <c r="Y23" s="83"/>
      <c r="Z23" s="83"/>
      <c r="AA23" s="83"/>
      <c r="AB23" s="83"/>
      <c r="AC23" s="83"/>
      <c r="AD23" s="83"/>
      <c r="AE23" s="83"/>
      <c r="AF23" s="84">
        <f t="shared" si="2"/>
        <v>0</v>
      </c>
    </row>
    <row r="24" spans="1:32" ht="12.75" customHeight="1" x14ac:dyDescent="0.2">
      <c r="A24" s="79">
        <f>+A19+1</f>
        <v>1993</v>
      </c>
      <c r="B24" s="80" t="s">
        <v>17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7"/>
      <c r="X24" s="20"/>
      <c r="Y24" s="20"/>
      <c r="Z24" s="20"/>
      <c r="AA24" s="20"/>
      <c r="AB24" s="20"/>
      <c r="AC24" s="20"/>
      <c r="AD24" s="20"/>
      <c r="AE24" s="20"/>
      <c r="AF24" s="81">
        <f t="shared" si="2"/>
        <v>0</v>
      </c>
    </row>
    <row r="25" spans="1:32" ht="12.75" customHeight="1" x14ac:dyDescent="0.2">
      <c r="A25" s="50">
        <f>+A24+0.1</f>
        <v>1993.1</v>
      </c>
      <c r="B25" s="80" t="s">
        <v>18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7"/>
      <c r="R25" s="20"/>
      <c r="S25" s="20"/>
      <c r="T25" s="20"/>
      <c r="U25" s="20"/>
      <c r="V25" s="20"/>
      <c r="W25" s="217"/>
      <c r="X25" s="20"/>
      <c r="Y25" s="20"/>
      <c r="Z25" s="20"/>
      <c r="AA25" s="20"/>
      <c r="AB25" s="20"/>
      <c r="AC25" s="20"/>
      <c r="AD25" s="20"/>
      <c r="AE25" s="20"/>
      <c r="AF25" s="81">
        <f t="shared" si="2"/>
        <v>0</v>
      </c>
    </row>
    <row r="26" spans="1:32" ht="12.75" customHeight="1" x14ac:dyDescent="0.2">
      <c r="A26" s="50">
        <f>+A25+0.1</f>
        <v>1993.1999999999998</v>
      </c>
      <c r="B26" s="80" t="s">
        <v>19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7"/>
      <c r="R26" s="20"/>
      <c r="S26" s="20"/>
      <c r="T26" s="20"/>
      <c r="U26" s="20"/>
      <c r="V26" s="20"/>
      <c r="W26" s="217"/>
      <c r="X26" s="20"/>
      <c r="Y26" s="20"/>
      <c r="Z26" s="20"/>
      <c r="AA26" s="20"/>
      <c r="AB26" s="20"/>
      <c r="AC26" s="20"/>
      <c r="AD26" s="20"/>
      <c r="AE26" s="20"/>
      <c r="AF26" s="81">
        <f t="shared" si="2"/>
        <v>0</v>
      </c>
    </row>
    <row r="27" spans="1:32" ht="12.75" customHeight="1" x14ac:dyDescent="0.2">
      <c r="A27" s="50">
        <f>+A26+0.1</f>
        <v>1993.2999999999997</v>
      </c>
      <c r="B27" s="80" t="s">
        <v>20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7"/>
      <c r="R27" s="20"/>
      <c r="S27" s="20"/>
      <c r="T27" s="20"/>
      <c r="U27" s="20"/>
      <c r="V27" s="20"/>
      <c r="W27" s="217"/>
      <c r="X27" s="20"/>
      <c r="Y27" s="20"/>
      <c r="Z27" s="20"/>
      <c r="AA27" s="20"/>
      <c r="AB27" s="20"/>
      <c r="AC27" s="20"/>
      <c r="AD27" s="20"/>
      <c r="AE27" s="20"/>
      <c r="AF27" s="81">
        <f t="shared" si="2"/>
        <v>0</v>
      </c>
    </row>
    <row r="28" spans="1:32" ht="12.75" customHeight="1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218"/>
      <c r="R28" s="83"/>
      <c r="S28" s="83"/>
      <c r="T28" s="83"/>
      <c r="U28" s="83"/>
      <c r="V28" s="83"/>
      <c r="W28" s="218"/>
      <c r="X28" s="83"/>
      <c r="Y28" s="83"/>
      <c r="Z28" s="83"/>
      <c r="AA28" s="83"/>
      <c r="AB28" s="83"/>
      <c r="AC28" s="83"/>
      <c r="AD28" s="83"/>
      <c r="AE28" s="83"/>
      <c r="AF28" s="84"/>
    </row>
    <row r="29" spans="1:32" ht="12.75" customHeight="1" x14ac:dyDescent="0.2">
      <c r="A29" s="79">
        <f>+A24+1</f>
        <v>1994</v>
      </c>
      <c r="B29" s="80" t="s">
        <v>17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7"/>
      <c r="X29" s="20"/>
      <c r="Y29" s="20"/>
      <c r="Z29" s="20"/>
      <c r="AA29" s="20"/>
      <c r="AB29" s="20"/>
      <c r="AC29" s="20"/>
      <c r="AD29" s="20"/>
      <c r="AE29" s="20"/>
      <c r="AF29" s="81">
        <f>SUM(C29:AE29)</f>
        <v>0</v>
      </c>
    </row>
    <row r="30" spans="1:32" ht="12.75" customHeight="1" x14ac:dyDescent="0.2">
      <c r="A30" s="50">
        <f>+A29+0.1</f>
        <v>1994.1</v>
      </c>
      <c r="B30" s="80" t="s">
        <v>18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7"/>
      <c r="R30" s="20"/>
      <c r="S30" s="20"/>
      <c r="T30" s="20"/>
      <c r="U30" s="20"/>
      <c r="V30" s="20"/>
      <c r="W30" s="217"/>
      <c r="X30" s="20"/>
      <c r="Y30" s="20"/>
      <c r="Z30" s="20"/>
      <c r="AA30" s="20"/>
      <c r="AB30" s="20"/>
      <c r="AC30" s="20"/>
      <c r="AD30" s="20"/>
      <c r="AE30" s="20"/>
      <c r="AF30" s="81">
        <f>SUM(C30:AE30)</f>
        <v>0</v>
      </c>
    </row>
    <row r="31" spans="1:32" ht="12.75" customHeight="1" x14ac:dyDescent="0.2">
      <c r="A31" s="50">
        <f>+A30+0.1</f>
        <v>1994.1999999999998</v>
      </c>
      <c r="B31" s="80" t="s">
        <v>19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7"/>
      <c r="R31" s="20"/>
      <c r="S31" s="20"/>
      <c r="T31" s="20"/>
      <c r="U31" s="20"/>
      <c r="V31" s="20"/>
      <c r="W31" s="217"/>
      <c r="X31" s="20"/>
      <c r="Y31" s="20"/>
      <c r="Z31" s="20"/>
      <c r="AA31" s="20"/>
      <c r="AB31" s="20"/>
      <c r="AC31" s="20"/>
      <c r="AD31" s="20"/>
      <c r="AE31" s="20"/>
      <c r="AF31" s="81">
        <f>SUM(C31:AE31)</f>
        <v>0</v>
      </c>
    </row>
    <row r="32" spans="1:32" ht="12.75" customHeight="1" x14ac:dyDescent="0.2">
      <c r="A32" s="50">
        <f>+A31+0.1</f>
        <v>1994.2999999999997</v>
      </c>
      <c r="B32" s="80" t="s">
        <v>20</v>
      </c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7"/>
      <c r="R32" s="20"/>
      <c r="S32" s="20"/>
      <c r="T32" s="20"/>
      <c r="U32" s="20"/>
      <c r="V32" s="20"/>
      <c r="W32" s="217"/>
      <c r="X32" s="20"/>
      <c r="Y32" s="20"/>
      <c r="Z32" s="20"/>
      <c r="AA32" s="20"/>
      <c r="AB32" s="20"/>
      <c r="AC32" s="20"/>
      <c r="AD32" s="20"/>
      <c r="AE32" s="20"/>
      <c r="AF32" s="81">
        <f>SUM(C32:AE32)</f>
        <v>0</v>
      </c>
    </row>
    <row r="33" spans="1:32" ht="12.75" customHeigh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218"/>
      <c r="R33" s="83"/>
      <c r="S33" s="83"/>
      <c r="T33" s="83"/>
      <c r="U33" s="83"/>
      <c r="V33" s="83"/>
      <c r="W33" s="218"/>
      <c r="X33" s="83"/>
      <c r="Y33" s="83"/>
      <c r="Z33" s="83"/>
      <c r="AA33" s="83"/>
      <c r="AB33" s="83"/>
      <c r="AC33" s="83"/>
      <c r="AD33" s="83"/>
      <c r="AE33" s="83"/>
      <c r="AF33" s="84"/>
    </row>
    <row r="34" spans="1:32" ht="12.75" customHeight="1" x14ac:dyDescent="0.2">
      <c r="A34" s="79">
        <f>+A29+1</f>
        <v>1995</v>
      </c>
      <c r="B34" s="80" t="s">
        <v>17</v>
      </c>
      <c r="C34" s="80"/>
      <c r="D34" s="80"/>
      <c r="E34" s="8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7"/>
      <c r="X34" s="20"/>
      <c r="Y34" s="20"/>
      <c r="Z34" s="20"/>
      <c r="AA34" s="20"/>
      <c r="AB34" s="20"/>
      <c r="AC34" s="20"/>
      <c r="AD34" s="20"/>
      <c r="AE34" s="20"/>
      <c r="AF34" s="81">
        <f>SUM(C34:AE34)</f>
        <v>0</v>
      </c>
    </row>
    <row r="35" spans="1:32" ht="12.75" customHeight="1" x14ac:dyDescent="0.2">
      <c r="A35" s="50">
        <f>+A34+0.1</f>
        <v>1995.1</v>
      </c>
      <c r="B35" s="80" t="s">
        <v>18</v>
      </c>
      <c r="C35" s="80"/>
      <c r="D35" s="80"/>
      <c r="E35" s="8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7"/>
      <c r="R35" s="20"/>
      <c r="S35" s="20"/>
      <c r="T35" s="20"/>
      <c r="U35" s="20"/>
      <c r="V35" s="20"/>
      <c r="W35" s="217"/>
      <c r="X35" s="20"/>
      <c r="Y35" s="20"/>
      <c r="Z35" s="20"/>
      <c r="AA35" s="20"/>
      <c r="AB35" s="20"/>
      <c r="AC35" s="20"/>
      <c r="AD35" s="20"/>
      <c r="AE35" s="20"/>
      <c r="AF35" s="81">
        <f>SUM(C35:AE35)</f>
        <v>0</v>
      </c>
    </row>
    <row r="36" spans="1:32" ht="12.75" customHeight="1" x14ac:dyDescent="0.2">
      <c r="A36" s="50">
        <f>+A35+0.1</f>
        <v>1995.1999999999998</v>
      </c>
      <c r="B36" s="80" t="s">
        <v>19</v>
      </c>
      <c r="C36" s="80"/>
      <c r="D36" s="80"/>
      <c r="E36" s="8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7"/>
      <c r="R36" s="20"/>
      <c r="S36" s="20"/>
      <c r="T36" s="20"/>
      <c r="U36" s="20"/>
      <c r="V36" s="20"/>
      <c r="W36" s="217"/>
      <c r="X36" s="20"/>
      <c r="Y36" s="20"/>
      <c r="Z36" s="20"/>
      <c r="AA36" s="20"/>
      <c r="AB36" s="20"/>
      <c r="AC36" s="20"/>
      <c r="AD36" s="20"/>
      <c r="AE36" s="20"/>
      <c r="AF36" s="81">
        <f>SUM(C36:AE36)</f>
        <v>0</v>
      </c>
    </row>
    <row r="37" spans="1:32" ht="12.75" customHeight="1" x14ac:dyDescent="0.2">
      <c r="A37" s="50">
        <f>+A36+0.1</f>
        <v>1995.2999999999997</v>
      </c>
      <c r="B37" s="80" t="s">
        <v>20</v>
      </c>
      <c r="C37" s="80"/>
      <c r="D37" s="80"/>
      <c r="E37" s="8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7"/>
      <c r="R37" s="20"/>
      <c r="S37" s="20"/>
      <c r="T37" s="20"/>
      <c r="U37" s="20"/>
      <c r="V37" s="20"/>
      <c r="W37" s="217"/>
      <c r="X37" s="20"/>
      <c r="Y37" s="20"/>
      <c r="Z37" s="20"/>
      <c r="AA37" s="20"/>
      <c r="AB37" s="20"/>
      <c r="AC37" s="20"/>
      <c r="AD37" s="20"/>
      <c r="AE37" s="20"/>
      <c r="AF37" s="81">
        <f>SUM(C37:AE37)</f>
        <v>0</v>
      </c>
    </row>
    <row r="38" spans="1:32" ht="12.75" customHeight="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218"/>
      <c r="R38" s="83"/>
      <c r="S38" s="83"/>
      <c r="T38" s="83"/>
      <c r="U38" s="83"/>
      <c r="V38" s="83"/>
      <c r="W38" s="218"/>
      <c r="X38" s="83"/>
      <c r="Y38" s="83"/>
      <c r="Z38" s="83"/>
      <c r="AA38" s="83"/>
      <c r="AB38" s="83"/>
      <c r="AC38" s="83"/>
      <c r="AD38" s="83"/>
      <c r="AE38" s="83"/>
      <c r="AF38" s="84"/>
    </row>
    <row r="39" spans="1:32" ht="12.75" customHeight="1" x14ac:dyDescent="0.2">
      <c r="A39" s="79">
        <f>+A34+1</f>
        <v>1996</v>
      </c>
      <c r="B39" s="80" t="s">
        <v>17</v>
      </c>
      <c r="C39" s="80"/>
      <c r="D39" s="80"/>
      <c r="E39" s="80"/>
      <c r="F39" s="8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7"/>
      <c r="X39" s="20"/>
      <c r="Y39" s="20"/>
      <c r="Z39" s="20"/>
      <c r="AA39" s="20"/>
      <c r="AB39" s="20"/>
      <c r="AC39" s="20"/>
      <c r="AD39" s="20"/>
      <c r="AE39" s="20"/>
      <c r="AF39" s="81">
        <f>SUM(C39:AE39)</f>
        <v>0</v>
      </c>
    </row>
    <row r="40" spans="1:32" ht="12.75" customHeight="1" x14ac:dyDescent="0.2">
      <c r="A40" s="50">
        <f>+A39+0.1</f>
        <v>1996.1</v>
      </c>
      <c r="B40" s="80" t="s">
        <v>18</v>
      </c>
      <c r="C40" s="80"/>
      <c r="D40" s="80"/>
      <c r="E40" s="80"/>
      <c r="F40" s="8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7"/>
      <c r="R40" s="20"/>
      <c r="S40" s="20"/>
      <c r="T40" s="20"/>
      <c r="U40" s="20"/>
      <c r="V40" s="20"/>
      <c r="W40" s="217"/>
      <c r="X40" s="20"/>
      <c r="Y40" s="20"/>
      <c r="Z40" s="20"/>
      <c r="AA40" s="20"/>
      <c r="AB40" s="20"/>
      <c r="AC40" s="20"/>
      <c r="AD40" s="20"/>
      <c r="AE40" s="20"/>
      <c r="AF40" s="81">
        <f>SUM(C40:AE40)</f>
        <v>0</v>
      </c>
    </row>
    <row r="41" spans="1:32" ht="12.75" customHeight="1" x14ac:dyDescent="0.2">
      <c r="A41" s="50">
        <f>+A40+0.1</f>
        <v>1996.1999999999998</v>
      </c>
      <c r="B41" s="80" t="s">
        <v>19</v>
      </c>
      <c r="C41" s="80"/>
      <c r="D41" s="80"/>
      <c r="E41" s="80"/>
      <c r="F41" s="8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7"/>
      <c r="R41" s="20"/>
      <c r="S41" s="20"/>
      <c r="T41" s="20"/>
      <c r="U41" s="20"/>
      <c r="V41" s="20"/>
      <c r="W41" s="217"/>
      <c r="X41" s="20"/>
      <c r="Y41" s="20"/>
      <c r="Z41" s="20"/>
      <c r="AA41" s="20"/>
      <c r="AB41" s="20"/>
      <c r="AC41" s="20"/>
      <c r="AD41" s="20"/>
      <c r="AE41" s="20"/>
      <c r="AF41" s="81">
        <f>SUM(C41:AE41)</f>
        <v>0</v>
      </c>
    </row>
    <row r="42" spans="1:32" ht="12.75" customHeight="1" x14ac:dyDescent="0.2">
      <c r="A42" s="50">
        <f>+A41+0.1</f>
        <v>1996.2999999999997</v>
      </c>
      <c r="B42" s="80" t="s">
        <v>20</v>
      </c>
      <c r="C42" s="80"/>
      <c r="D42" s="80"/>
      <c r="E42" s="80"/>
      <c r="F42" s="8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7"/>
      <c r="R42" s="20"/>
      <c r="S42" s="20"/>
      <c r="T42" s="20"/>
      <c r="U42" s="20"/>
      <c r="V42" s="20"/>
      <c r="W42" s="217"/>
      <c r="X42" s="20"/>
      <c r="Y42" s="20"/>
      <c r="Z42" s="20"/>
      <c r="AA42" s="20"/>
      <c r="AB42" s="20"/>
      <c r="AC42" s="20"/>
      <c r="AD42" s="20"/>
      <c r="AE42" s="20"/>
      <c r="AF42" s="81">
        <f>SUM(C42:AE42)</f>
        <v>0</v>
      </c>
    </row>
    <row r="43" spans="1:32" ht="12.75" customHeight="1" x14ac:dyDescent="0.2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18"/>
      <c r="R43" s="83"/>
      <c r="S43" s="83"/>
      <c r="T43" s="83"/>
      <c r="U43" s="218"/>
      <c r="V43" s="83"/>
      <c r="W43" s="218"/>
      <c r="X43" s="83"/>
      <c r="Y43" s="83"/>
      <c r="Z43" s="83"/>
      <c r="AA43" s="83"/>
      <c r="AB43" s="83"/>
      <c r="AC43" s="83"/>
      <c r="AD43" s="83"/>
      <c r="AE43" s="83"/>
      <c r="AF43" s="84"/>
    </row>
    <row r="44" spans="1:32" ht="12.75" customHeight="1" x14ac:dyDescent="0.2">
      <c r="A44" s="79">
        <f>+A39+1</f>
        <v>1997</v>
      </c>
      <c r="B44" s="80" t="s">
        <v>17</v>
      </c>
      <c r="C44" s="80"/>
      <c r="D44" s="80"/>
      <c r="E44" s="80"/>
      <c r="F44" s="80"/>
      <c r="G44" s="8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7"/>
      <c r="X44" s="20"/>
      <c r="Y44" s="20"/>
      <c r="Z44" s="20"/>
      <c r="AA44" s="20"/>
      <c r="AB44" s="20"/>
      <c r="AC44" s="20"/>
      <c r="AD44" s="20"/>
      <c r="AE44" s="20"/>
      <c r="AF44" s="81">
        <f>SUM(C44:AE44)</f>
        <v>0</v>
      </c>
    </row>
    <row r="45" spans="1:32" ht="12.75" customHeight="1" x14ac:dyDescent="0.2">
      <c r="A45" s="50">
        <f>+A44+0.1</f>
        <v>1997.1</v>
      </c>
      <c r="B45" s="80" t="s">
        <v>18</v>
      </c>
      <c r="C45" s="80"/>
      <c r="D45" s="80"/>
      <c r="E45" s="80"/>
      <c r="F45" s="80"/>
      <c r="G45" s="8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7"/>
      <c r="X45" s="20"/>
      <c r="Y45" s="20"/>
      <c r="Z45" s="20"/>
      <c r="AA45" s="20"/>
      <c r="AB45" s="20"/>
      <c r="AC45" s="20"/>
      <c r="AD45" s="20"/>
      <c r="AE45" s="20"/>
      <c r="AF45" s="81">
        <f>SUM(C45:AE45)</f>
        <v>0</v>
      </c>
    </row>
    <row r="46" spans="1:32" ht="12.75" customHeight="1" x14ac:dyDescent="0.2">
      <c r="A46" s="50">
        <f>+A45+0.1</f>
        <v>1997.1999999999998</v>
      </c>
      <c r="B46" s="80" t="s">
        <v>19</v>
      </c>
      <c r="C46" s="80"/>
      <c r="D46" s="80"/>
      <c r="E46" s="80"/>
      <c r="F46" s="80"/>
      <c r="G46" s="8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7"/>
      <c r="X46" s="20"/>
      <c r="Y46" s="20"/>
      <c r="Z46" s="20"/>
      <c r="AA46" s="20"/>
      <c r="AB46" s="20"/>
      <c r="AC46" s="20"/>
      <c r="AD46" s="20"/>
      <c r="AE46" s="20"/>
      <c r="AF46" s="81">
        <f>SUM(C46:AE46)</f>
        <v>0</v>
      </c>
    </row>
    <row r="47" spans="1:32" ht="12.75" customHeight="1" x14ac:dyDescent="0.2">
      <c r="A47" s="50">
        <f>+A46+0.1</f>
        <v>1997.2999999999997</v>
      </c>
      <c r="B47" s="80" t="s">
        <v>20</v>
      </c>
      <c r="C47" s="80"/>
      <c r="D47" s="80"/>
      <c r="E47" s="80"/>
      <c r="F47" s="80"/>
      <c r="G47" s="8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7"/>
      <c r="X47" s="20"/>
      <c r="Y47" s="20"/>
      <c r="Z47" s="20"/>
      <c r="AA47" s="20"/>
      <c r="AB47" s="20"/>
      <c r="AC47" s="20"/>
      <c r="AD47" s="20"/>
      <c r="AE47" s="20"/>
      <c r="AF47" s="81">
        <f>SUM(C47:AE47)</f>
        <v>0</v>
      </c>
    </row>
    <row r="48" spans="1:32" ht="12.7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218"/>
      <c r="X48" s="83"/>
      <c r="Y48" s="83"/>
      <c r="Z48" s="83"/>
      <c r="AA48" s="83"/>
      <c r="AB48" s="83"/>
      <c r="AC48" s="83"/>
      <c r="AD48" s="83"/>
      <c r="AE48" s="83"/>
      <c r="AF48" s="84"/>
    </row>
    <row r="49" spans="1:32" ht="12.75" customHeight="1" x14ac:dyDescent="0.2">
      <c r="A49" s="79">
        <f>+A44+1</f>
        <v>1998</v>
      </c>
      <c r="B49" s="80" t="s">
        <v>17</v>
      </c>
      <c r="C49" s="80"/>
      <c r="D49" s="80"/>
      <c r="E49" s="80"/>
      <c r="F49" s="80"/>
      <c r="G49" s="8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7"/>
      <c r="X49" s="20"/>
      <c r="Y49" s="20"/>
      <c r="Z49" s="20"/>
      <c r="AA49" s="20"/>
      <c r="AB49" s="20"/>
      <c r="AC49" s="20"/>
      <c r="AD49" s="20"/>
      <c r="AE49" s="20"/>
      <c r="AF49" s="81">
        <f>SUM(C49:AE49)</f>
        <v>0</v>
      </c>
    </row>
    <row r="50" spans="1:32" ht="12.75" customHeight="1" x14ac:dyDescent="0.2">
      <c r="A50" s="50">
        <f>+A49+0.1</f>
        <v>1998.1</v>
      </c>
      <c r="B50" s="80" t="s">
        <v>18</v>
      </c>
      <c r="C50" s="80"/>
      <c r="D50" s="80"/>
      <c r="E50" s="80"/>
      <c r="F50" s="80"/>
      <c r="G50" s="8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7"/>
      <c r="X50" s="20"/>
      <c r="Y50" s="20"/>
      <c r="Z50" s="20"/>
      <c r="AA50" s="20"/>
      <c r="AB50" s="20"/>
      <c r="AC50" s="20"/>
      <c r="AD50" s="20"/>
      <c r="AE50" s="20"/>
      <c r="AF50" s="81">
        <f>SUM(C50:AE50)</f>
        <v>0</v>
      </c>
    </row>
    <row r="51" spans="1:32" ht="12.75" customHeight="1" x14ac:dyDescent="0.2">
      <c r="A51" s="50">
        <f>+A50+0.1</f>
        <v>1998.1999999999998</v>
      </c>
      <c r="B51" s="80" t="s">
        <v>19</v>
      </c>
      <c r="C51" s="80"/>
      <c r="D51" s="80"/>
      <c r="E51" s="80"/>
      <c r="F51" s="80"/>
      <c r="G51" s="80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7"/>
      <c r="X51" s="20"/>
      <c r="Y51" s="20"/>
      <c r="Z51" s="20"/>
      <c r="AA51" s="20"/>
      <c r="AB51" s="20"/>
      <c r="AC51" s="20"/>
      <c r="AD51" s="20"/>
      <c r="AE51" s="20"/>
      <c r="AF51" s="81">
        <f>SUM(C51:AE51)</f>
        <v>0</v>
      </c>
    </row>
    <row r="52" spans="1:32" ht="12.75" customHeight="1" x14ac:dyDescent="0.2">
      <c r="A52" s="50">
        <f>+A51+0.1</f>
        <v>1998.2999999999997</v>
      </c>
      <c r="B52" s="80" t="s">
        <v>20</v>
      </c>
      <c r="C52" s="80"/>
      <c r="D52" s="80"/>
      <c r="E52" s="80"/>
      <c r="F52" s="80"/>
      <c r="G52" s="80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7"/>
      <c r="X52" s="20"/>
      <c r="Y52" s="20"/>
      <c r="Z52" s="20"/>
      <c r="AA52" s="20"/>
      <c r="AB52" s="20"/>
      <c r="AC52" s="20"/>
      <c r="AD52" s="20"/>
      <c r="AE52" s="20"/>
      <c r="AF52" s="81">
        <f>SUM(C52:AE52)</f>
        <v>0</v>
      </c>
    </row>
    <row r="53" spans="1:32" ht="12.75" customHeight="1" x14ac:dyDescent="0.2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218"/>
      <c r="X53" s="83"/>
      <c r="Y53" s="83"/>
      <c r="Z53" s="83"/>
      <c r="AA53" s="83"/>
      <c r="AB53" s="83"/>
      <c r="AC53" s="83"/>
      <c r="AD53" s="83"/>
      <c r="AE53" s="83"/>
      <c r="AF53" s="84"/>
    </row>
    <row r="54" spans="1:32" ht="12.75" customHeight="1" x14ac:dyDescent="0.2">
      <c r="A54" s="79">
        <f>+A49+1</f>
        <v>1999</v>
      </c>
      <c r="B54" s="80" t="s">
        <v>17</v>
      </c>
      <c r="C54" s="80"/>
      <c r="D54" s="80"/>
      <c r="E54" s="80"/>
      <c r="F54" s="80"/>
      <c r="G54" s="80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7"/>
      <c r="X54" s="20"/>
      <c r="Y54" s="20"/>
      <c r="Z54" s="20"/>
      <c r="AA54" s="20"/>
      <c r="AB54" s="20"/>
      <c r="AC54" s="20"/>
      <c r="AD54" s="20"/>
      <c r="AE54" s="20"/>
      <c r="AF54" s="81">
        <f>SUM(C54:AE54)</f>
        <v>0</v>
      </c>
    </row>
    <row r="55" spans="1:32" ht="12.75" customHeight="1" x14ac:dyDescent="0.2">
      <c r="A55" s="50">
        <f>+A54+0.1</f>
        <v>1999.1</v>
      </c>
      <c r="B55" s="80" t="s">
        <v>18</v>
      </c>
      <c r="C55" s="80"/>
      <c r="D55" s="80"/>
      <c r="E55" s="80"/>
      <c r="F55" s="80"/>
      <c r="G55" s="80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7"/>
      <c r="X55" s="20"/>
      <c r="Y55" s="20"/>
      <c r="Z55" s="20"/>
      <c r="AA55" s="20"/>
      <c r="AB55" s="20"/>
      <c r="AC55" s="20"/>
      <c r="AD55" s="20"/>
      <c r="AE55" s="20"/>
      <c r="AF55" s="81">
        <f>SUM(C55:AE55)</f>
        <v>0</v>
      </c>
    </row>
    <row r="56" spans="1:32" ht="12.75" customHeight="1" x14ac:dyDescent="0.2">
      <c r="A56" s="50">
        <f>+A55+0.1</f>
        <v>1999.1999999999998</v>
      </c>
      <c r="B56" s="80" t="s">
        <v>19</v>
      </c>
      <c r="C56" s="80"/>
      <c r="D56" s="80"/>
      <c r="E56" s="80"/>
      <c r="F56" s="80"/>
      <c r="G56" s="80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7"/>
      <c r="X56" s="20"/>
      <c r="Y56" s="20"/>
      <c r="Z56" s="20"/>
      <c r="AA56" s="20"/>
      <c r="AB56" s="20"/>
      <c r="AC56" s="20"/>
      <c r="AD56" s="20"/>
      <c r="AE56" s="20"/>
      <c r="AF56" s="81">
        <f>SUM(C56:AE56)</f>
        <v>0</v>
      </c>
    </row>
    <row r="57" spans="1:32" ht="12.75" customHeight="1" x14ac:dyDescent="0.2">
      <c r="A57" s="50">
        <f>+A56+0.1</f>
        <v>1999.2999999999997</v>
      </c>
      <c r="B57" s="80" t="s">
        <v>20</v>
      </c>
      <c r="C57" s="80"/>
      <c r="D57" s="80"/>
      <c r="E57" s="80"/>
      <c r="F57" s="80"/>
      <c r="G57" s="80"/>
      <c r="H57" s="21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7"/>
      <c r="X57" s="20"/>
      <c r="Y57" s="20"/>
      <c r="Z57" s="20"/>
      <c r="AA57" s="20"/>
      <c r="AB57" s="20"/>
      <c r="AC57" s="20"/>
      <c r="AD57" s="20"/>
      <c r="AE57" s="20"/>
      <c r="AF57" s="81">
        <f>SUM(C57:AE57)</f>
        <v>0</v>
      </c>
    </row>
    <row r="58" spans="1:32" ht="12.75" customHeight="1" x14ac:dyDescent="0.2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218"/>
      <c r="X58" s="83"/>
      <c r="Y58" s="83"/>
      <c r="Z58" s="83"/>
      <c r="AA58" s="83"/>
      <c r="AB58" s="83"/>
      <c r="AC58" s="83"/>
      <c r="AD58" s="83"/>
      <c r="AE58" s="83"/>
      <c r="AF58" s="84"/>
    </row>
    <row r="59" spans="1:32" ht="12.75" customHeight="1" x14ac:dyDescent="0.2">
      <c r="A59" s="79">
        <f>+A54+1</f>
        <v>2000</v>
      </c>
      <c r="B59" s="80" t="s">
        <v>17</v>
      </c>
      <c r="C59" s="80"/>
      <c r="D59" s="80"/>
      <c r="E59" s="80"/>
      <c r="F59" s="80"/>
      <c r="G59" s="80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7"/>
      <c r="X59" s="20"/>
      <c r="Y59" s="20"/>
      <c r="Z59" s="20"/>
      <c r="AA59" s="20"/>
      <c r="AB59" s="20"/>
      <c r="AC59" s="20"/>
      <c r="AD59" s="20"/>
      <c r="AE59" s="20"/>
      <c r="AF59" s="81">
        <f>SUM(C59:AE59)</f>
        <v>0</v>
      </c>
    </row>
    <row r="60" spans="1:32" ht="12.75" customHeight="1" x14ac:dyDescent="0.2">
      <c r="A60" s="50">
        <f>+A59+0.1</f>
        <v>2000.1</v>
      </c>
      <c r="B60" s="80" t="s">
        <v>18</v>
      </c>
      <c r="C60" s="80"/>
      <c r="D60" s="80"/>
      <c r="E60" s="80"/>
      <c r="F60" s="80"/>
      <c r="G60" s="80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7"/>
      <c r="X60" s="20"/>
      <c r="Y60" s="20"/>
      <c r="Z60" s="20"/>
      <c r="AA60" s="20"/>
      <c r="AB60" s="20"/>
      <c r="AC60" s="20"/>
      <c r="AD60" s="20"/>
      <c r="AE60" s="20"/>
      <c r="AF60" s="81">
        <f>SUM(C60:AE60)</f>
        <v>0</v>
      </c>
    </row>
    <row r="61" spans="1:32" ht="12.75" customHeight="1" x14ac:dyDescent="0.2">
      <c r="A61" s="50">
        <f>+A60+0.1</f>
        <v>2000.1999999999998</v>
      </c>
      <c r="B61" s="80" t="s">
        <v>19</v>
      </c>
      <c r="C61" s="80"/>
      <c r="D61" s="80"/>
      <c r="E61" s="80"/>
      <c r="F61" s="80"/>
      <c r="G61" s="80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7"/>
      <c r="X61" s="20"/>
      <c r="Y61" s="20"/>
      <c r="Z61" s="20"/>
      <c r="AA61" s="20"/>
      <c r="AB61" s="20"/>
      <c r="AC61" s="20"/>
      <c r="AD61" s="20"/>
      <c r="AE61" s="20"/>
      <c r="AF61" s="81">
        <f>SUM(C61:AE61)</f>
        <v>0</v>
      </c>
    </row>
    <row r="62" spans="1:32" ht="12.75" customHeight="1" x14ac:dyDescent="0.2">
      <c r="A62" s="50">
        <f>+A61+0.1</f>
        <v>2000.2999999999997</v>
      </c>
      <c r="B62" s="80" t="s">
        <v>20</v>
      </c>
      <c r="C62" s="80"/>
      <c r="D62" s="80"/>
      <c r="E62" s="80"/>
      <c r="F62" s="80"/>
      <c r="G62" s="80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17"/>
      <c r="X62" s="20"/>
      <c r="Y62" s="20"/>
      <c r="Z62" s="20"/>
      <c r="AA62" s="20"/>
      <c r="AB62" s="20"/>
      <c r="AC62" s="20"/>
      <c r="AD62" s="20"/>
      <c r="AE62" s="20"/>
      <c r="AF62" s="81">
        <f>SUM(C62:AE62)</f>
        <v>0</v>
      </c>
    </row>
    <row r="63" spans="1:32" ht="12.75" customHeight="1" x14ac:dyDescent="0.2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218"/>
      <c r="X63" s="83"/>
      <c r="Y63" s="83"/>
      <c r="Z63" s="83"/>
      <c r="AA63" s="83"/>
      <c r="AB63" s="83"/>
      <c r="AC63" s="83"/>
      <c r="AD63" s="83"/>
      <c r="AE63" s="83"/>
      <c r="AF63" s="84"/>
    </row>
    <row r="64" spans="1:32" ht="12.75" customHeight="1" x14ac:dyDescent="0.2">
      <c r="A64" s="79">
        <f>+A59+1</f>
        <v>2001</v>
      </c>
      <c r="B64" s="80" t="s">
        <v>17</v>
      </c>
      <c r="C64" s="80"/>
      <c r="D64" s="80"/>
      <c r="E64" s="80"/>
      <c r="F64" s="80"/>
      <c r="G64" s="80"/>
      <c r="H64" s="80"/>
      <c r="I64" s="80"/>
      <c r="J64" s="80"/>
      <c r="K64" s="8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7"/>
      <c r="X64" s="20"/>
      <c r="Y64" s="20"/>
      <c r="Z64" s="20"/>
      <c r="AA64" s="20"/>
      <c r="AB64" s="20"/>
      <c r="AC64" s="20"/>
      <c r="AD64" s="20"/>
      <c r="AE64" s="20"/>
      <c r="AF64" s="81">
        <f>SUM(C64:AE64)</f>
        <v>0</v>
      </c>
    </row>
    <row r="65" spans="1:32" ht="12.75" customHeight="1" x14ac:dyDescent="0.2">
      <c r="A65" s="50">
        <f>+A64+0.1</f>
        <v>2001.1</v>
      </c>
      <c r="B65" s="80" t="s">
        <v>18</v>
      </c>
      <c r="C65" s="80"/>
      <c r="D65" s="80"/>
      <c r="E65" s="80"/>
      <c r="F65" s="80"/>
      <c r="G65" s="80"/>
      <c r="H65" s="80"/>
      <c r="I65" s="80"/>
      <c r="J65" s="80"/>
      <c r="K65" s="8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7"/>
      <c r="X65" s="20"/>
      <c r="Y65" s="20"/>
      <c r="Z65" s="20"/>
      <c r="AA65" s="20"/>
      <c r="AB65" s="20"/>
      <c r="AC65" s="20"/>
      <c r="AD65" s="20"/>
      <c r="AE65" s="20"/>
      <c r="AF65" s="81">
        <f>SUM(C65:AE65)</f>
        <v>0</v>
      </c>
    </row>
    <row r="66" spans="1:32" ht="12.75" customHeight="1" x14ac:dyDescent="0.2">
      <c r="A66" s="50">
        <f>+A65+0.1</f>
        <v>2001.1999999999998</v>
      </c>
      <c r="B66" s="80" t="s">
        <v>19</v>
      </c>
      <c r="C66" s="80"/>
      <c r="D66" s="80"/>
      <c r="E66" s="80"/>
      <c r="F66" s="80"/>
      <c r="G66" s="80"/>
      <c r="H66" s="80"/>
      <c r="I66" s="80"/>
      <c r="J66" s="80"/>
      <c r="K66" s="8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17"/>
      <c r="X66" s="20"/>
      <c r="Y66" s="20"/>
      <c r="Z66" s="20"/>
      <c r="AA66" s="20"/>
      <c r="AB66" s="20"/>
      <c r="AC66" s="20"/>
      <c r="AD66" s="20"/>
      <c r="AE66" s="20"/>
      <c r="AF66" s="81">
        <f>SUM(C66:AE66)</f>
        <v>0</v>
      </c>
    </row>
    <row r="67" spans="1:32" ht="12.75" customHeight="1" x14ac:dyDescent="0.2">
      <c r="A67" s="50">
        <f>+A66+0.1</f>
        <v>2001.2999999999997</v>
      </c>
      <c r="B67" s="80" t="s">
        <v>20</v>
      </c>
      <c r="C67" s="80"/>
      <c r="D67" s="80"/>
      <c r="E67" s="80"/>
      <c r="F67" s="80"/>
      <c r="G67" s="80"/>
      <c r="H67" s="80"/>
      <c r="I67" s="80"/>
      <c r="J67" s="80"/>
      <c r="K67" s="8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7"/>
      <c r="X67" s="20"/>
      <c r="Y67" s="20"/>
      <c r="Z67" s="20"/>
      <c r="AA67" s="20"/>
      <c r="AB67" s="20"/>
      <c r="AC67" s="20"/>
      <c r="AD67" s="20"/>
      <c r="AE67" s="20"/>
      <c r="AF67" s="81">
        <f>SUM(C67:AE67)</f>
        <v>0</v>
      </c>
    </row>
    <row r="68" spans="1:32" ht="12.7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218"/>
      <c r="X68" s="83"/>
      <c r="Y68" s="83"/>
      <c r="Z68" s="83"/>
      <c r="AA68" s="83"/>
      <c r="AB68" s="83"/>
      <c r="AC68" s="83"/>
      <c r="AD68" s="83"/>
      <c r="AE68" s="83"/>
      <c r="AF68" s="84"/>
    </row>
    <row r="69" spans="1:32" ht="12.75" customHeight="1" x14ac:dyDescent="0.2">
      <c r="A69" s="79">
        <f>+A64+1</f>
        <v>2002</v>
      </c>
      <c r="B69" s="80" t="s">
        <v>17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17"/>
      <c r="X69" s="20"/>
      <c r="Y69" s="20"/>
      <c r="Z69" s="20"/>
      <c r="AA69" s="20"/>
      <c r="AB69" s="20"/>
      <c r="AC69" s="20"/>
      <c r="AD69" s="20"/>
      <c r="AE69" s="20"/>
      <c r="AF69" s="81">
        <f>SUM(C69:AE69)</f>
        <v>0</v>
      </c>
    </row>
    <row r="70" spans="1:32" ht="12.75" customHeight="1" x14ac:dyDescent="0.2">
      <c r="A70" s="50">
        <f>+A69+0.1</f>
        <v>2002.1</v>
      </c>
      <c r="B70" s="80" t="s">
        <v>18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17"/>
      <c r="X70" s="20"/>
      <c r="Y70" s="20"/>
      <c r="Z70" s="20"/>
      <c r="AA70" s="20"/>
      <c r="AB70" s="20"/>
      <c r="AC70" s="20"/>
      <c r="AD70" s="20"/>
      <c r="AE70" s="20"/>
      <c r="AF70" s="81">
        <f>SUM(C70:AE70)</f>
        <v>0</v>
      </c>
    </row>
    <row r="71" spans="1:32" ht="12.75" customHeight="1" x14ac:dyDescent="0.2">
      <c r="A71" s="50">
        <f>+A70+0.1</f>
        <v>2002.1999999999998</v>
      </c>
      <c r="B71" s="80" t="s">
        <v>19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7"/>
      <c r="X71" s="20"/>
      <c r="Y71" s="20"/>
      <c r="Z71" s="20"/>
      <c r="AA71" s="20"/>
      <c r="AB71" s="20"/>
      <c r="AC71" s="20"/>
      <c r="AD71" s="20"/>
      <c r="AE71" s="20"/>
      <c r="AF71" s="81">
        <f>SUM(C71:AE71)</f>
        <v>0</v>
      </c>
    </row>
    <row r="72" spans="1:32" ht="12.75" customHeight="1" x14ac:dyDescent="0.2">
      <c r="A72" s="50">
        <f>+A71+0.1</f>
        <v>2002.2999999999997</v>
      </c>
      <c r="B72" s="80" t="s">
        <v>20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7"/>
      <c r="X72" s="20"/>
      <c r="Y72" s="20"/>
      <c r="Z72" s="20"/>
      <c r="AA72" s="20"/>
      <c r="AB72" s="20"/>
      <c r="AC72" s="20"/>
      <c r="AD72" s="20"/>
      <c r="AE72" s="20"/>
      <c r="AF72" s="81">
        <f>SUM(C72:AE72)</f>
        <v>0</v>
      </c>
    </row>
    <row r="73" spans="1:32" ht="12.75" customHeight="1" x14ac:dyDescent="0.2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218"/>
      <c r="X73" s="83"/>
      <c r="Y73" s="83"/>
      <c r="Z73" s="83"/>
      <c r="AA73" s="83"/>
      <c r="AB73" s="83"/>
      <c r="AC73" s="83"/>
      <c r="AD73" s="83"/>
      <c r="AE73" s="83"/>
      <c r="AF73" s="84"/>
    </row>
    <row r="74" spans="1:32" ht="12.75" customHeight="1" x14ac:dyDescent="0.2">
      <c r="A74" s="79">
        <f>+A69+1</f>
        <v>2003</v>
      </c>
      <c r="B74" s="80" t="s">
        <v>17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20"/>
      <c r="O74" s="20"/>
      <c r="P74" s="20"/>
      <c r="Q74" s="20"/>
      <c r="R74" s="20"/>
      <c r="S74" s="20"/>
      <c r="T74" s="20"/>
      <c r="U74" s="20"/>
      <c r="V74" s="20"/>
      <c r="W74" s="217"/>
      <c r="X74" s="20"/>
      <c r="Y74" s="20"/>
      <c r="Z74" s="20"/>
      <c r="AA74" s="20"/>
      <c r="AB74" s="20"/>
      <c r="AC74" s="20"/>
      <c r="AD74" s="20"/>
      <c r="AE74" s="20"/>
      <c r="AF74" s="81">
        <f>SUM(C74:AE74)</f>
        <v>0</v>
      </c>
    </row>
    <row r="75" spans="1:32" ht="12.75" customHeight="1" x14ac:dyDescent="0.2">
      <c r="A75" s="50">
        <f>+A74+0.1</f>
        <v>2003.1</v>
      </c>
      <c r="B75" s="80" t="s">
        <v>18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0"/>
      <c r="O75" s="20"/>
      <c r="P75" s="20"/>
      <c r="Q75" s="20"/>
      <c r="R75" s="20"/>
      <c r="S75" s="20"/>
      <c r="T75" s="20"/>
      <c r="U75" s="20"/>
      <c r="V75" s="20"/>
      <c r="W75" s="217"/>
      <c r="X75" s="20"/>
      <c r="Y75" s="20"/>
      <c r="Z75" s="20"/>
      <c r="AA75" s="20"/>
      <c r="AB75" s="20"/>
      <c r="AC75" s="20"/>
      <c r="AD75" s="20"/>
      <c r="AE75" s="20"/>
      <c r="AF75" s="81">
        <f>SUM(C75:AE75)</f>
        <v>0</v>
      </c>
    </row>
    <row r="76" spans="1:32" ht="12.75" customHeight="1" x14ac:dyDescent="0.2">
      <c r="A76" s="50">
        <f>+A75+0.1</f>
        <v>2003.1999999999998</v>
      </c>
      <c r="B76" s="80" t="s">
        <v>19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0"/>
      <c r="O76" s="20"/>
      <c r="P76" s="20"/>
      <c r="Q76" s="20"/>
      <c r="R76" s="20"/>
      <c r="S76" s="20"/>
      <c r="T76" s="20"/>
      <c r="U76" s="20"/>
      <c r="V76" s="20"/>
      <c r="W76" s="217"/>
      <c r="X76" s="20"/>
      <c r="Y76" s="20"/>
      <c r="Z76" s="20"/>
      <c r="AA76" s="20"/>
      <c r="AB76" s="20"/>
      <c r="AC76" s="20"/>
      <c r="AD76" s="20"/>
      <c r="AE76" s="20"/>
      <c r="AF76" s="81">
        <f>SUM(C76:AE76)</f>
        <v>0</v>
      </c>
    </row>
    <row r="77" spans="1:32" ht="12.75" customHeight="1" x14ac:dyDescent="0.2">
      <c r="A77" s="50">
        <f>+A76+0.1</f>
        <v>2003.2999999999997</v>
      </c>
      <c r="B77" s="80" t="s">
        <v>20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20"/>
      <c r="O77" s="20"/>
      <c r="P77" s="20"/>
      <c r="Q77" s="20"/>
      <c r="R77" s="20"/>
      <c r="S77" s="20"/>
      <c r="T77" s="20"/>
      <c r="U77" s="20"/>
      <c r="V77" s="20"/>
      <c r="W77" s="217"/>
      <c r="X77" s="20"/>
      <c r="Y77" s="20"/>
      <c r="Z77" s="20"/>
      <c r="AA77" s="20"/>
      <c r="AB77" s="20"/>
      <c r="AC77" s="20"/>
      <c r="AD77" s="20"/>
      <c r="AE77" s="20"/>
      <c r="AF77" s="81">
        <f>SUM(C77:AE77)</f>
        <v>0</v>
      </c>
    </row>
    <row r="78" spans="1:32" ht="12.75" customHeight="1" x14ac:dyDescent="0.2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218"/>
      <c r="X78" s="83"/>
      <c r="Y78" s="83"/>
      <c r="Z78" s="83"/>
      <c r="AA78" s="83"/>
      <c r="AB78" s="83"/>
      <c r="AC78" s="83"/>
      <c r="AD78" s="83"/>
      <c r="AE78" s="83"/>
      <c r="AF78" s="84"/>
    </row>
    <row r="79" spans="1:32" ht="12.75" customHeight="1" x14ac:dyDescent="0.2">
      <c r="A79" s="79">
        <f>+A74+1</f>
        <v>2004</v>
      </c>
      <c r="B79" s="80" t="s">
        <v>17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"/>
      <c r="P79" s="20"/>
      <c r="Q79" s="20"/>
      <c r="R79" s="20"/>
      <c r="S79" s="20"/>
      <c r="T79" s="20"/>
      <c r="U79" s="20"/>
      <c r="V79" s="20"/>
      <c r="W79" s="217"/>
      <c r="X79" s="20"/>
      <c r="Y79" s="20"/>
      <c r="Z79" s="20"/>
      <c r="AA79" s="20"/>
      <c r="AB79" s="20"/>
      <c r="AC79" s="20"/>
      <c r="AD79" s="20"/>
      <c r="AE79" s="20"/>
      <c r="AF79" s="81">
        <f>SUM(C79:AE79)</f>
        <v>0</v>
      </c>
    </row>
    <row r="80" spans="1:32" ht="12.75" customHeight="1" x14ac:dyDescent="0.2">
      <c r="A80" s="50">
        <f>+A79+0.1</f>
        <v>2004.1</v>
      </c>
      <c r="B80" s="8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20"/>
      <c r="P80" s="20"/>
      <c r="Q80" s="20"/>
      <c r="R80" s="20"/>
      <c r="S80" s="20"/>
      <c r="T80" s="20"/>
      <c r="U80" s="20"/>
      <c r="V80" s="20"/>
      <c r="W80" s="217"/>
      <c r="X80" s="20"/>
      <c r="Y80" s="20"/>
      <c r="Z80" s="20"/>
      <c r="AA80" s="20"/>
      <c r="AB80" s="20"/>
      <c r="AC80" s="20"/>
      <c r="AD80" s="20"/>
      <c r="AE80" s="20"/>
      <c r="AF80" s="81">
        <f>SUM(C80:AE80)</f>
        <v>0</v>
      </c>
    </row>
    <row r="81" spans="1:32" ht="12.75" customHeight="1" x14ac:dyDescent="0.2">
      <c r="A81" s="50">
        <f>+A80+0.1</f>
        <v>2004.1999999999998</v>
      </c>
      <c r="B81" s="80" t="s">
        <v>19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"/>
      <c r="P81" s="20"/>
      <c r="Q81" s="20"/>
      <c r="R81" s="20"/>
      <c r="S81" s="20"/>
      <c r="T81" s="20"/>
      <c r="U81" s="20"/>
      <c r="V81" s="20"/>
      <c r="W81" s="217"/>
      <c r="X81" s="20"/>
      <c r="Y81" s="20"/>
      <c r="Z81" s="20"/>
      <c r="AA81" s="20"/>
      <c r="AB81" s="20"/>
      <c r="AC81" s="20"/>
      <c r="AD81" s="20"/>
      <c r="AE81" s="20"/>
      <c r="AF81" s="81">
        <f>SUM(C81:AE81)</f>
        <v>0</v>
      </c>
    </row>
    <row r="82" spans="1:32" ht="12.75" customHeight="1" x14ac:dyDescent="0.2">
      <c r="A82" s="50">
        <f>+A81+0.1</f>
        <v>2004.2999999999997</v>
      </c>
      <c r="B82" s="80" t="s">
        <v>20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20"/>
      <c r="P82" s="20"/>
      <c r="Q82" s="20"/>
      <c r="R82" s="20"/>
      <c r="S82" s="20"/>
      <c r="T82" s="20"/>
      <c r="U82" s="20"/>
      <c r="V82" s="20"/>
      <c r="W82" s="217"/>
      <c r="X82" s="20"/>
      <c r="Y82" s="20"/>
      <c r="Z82" s="20"/>
      <c r="AA82" s="20"/>
      <c r="AB82" s="20"/>
      <c r="AC82" s="20"/>
      <c r="AD82" s="20"/>
      <c r="AE82" s="20"/>
      <c r="AF82" s="81">
        <f>SUM(C82:AE82)</f>
        <v>0</v>
      </c>
    </row>
    <row r="83" spans="1:32" ht="12.75" customHeight="1" x14ac:dyDescent="0.2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218"/>
      <c r="X83" s="83"/>
      <c r="Y83" s="83"/>
      <c r="Z83" s="83"/>
      <c r="AA83" s="83"/>
      <c r="AB83" s="83"/>
      <c r="AC83" s="83"/>
      <c r="AD83" s="83"/>
      <c r="AE83" s="83"/>
      <c r="AF83" s="84"/>
    </row>
    <row r="84" spans="1:32" ht="12.75" customHeight="1" x14ac:dyDescent="0.2">
      <c r="A84" s="79">
        <f>+A79+1</f>
        <v>2005</v>
      </c>
      <c r="B84" s="80" t="s">
        <v>17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0"/>
      <c r="Q84" s="20"/>
      <c r="R84" s="20"/>
      <c r="S84" s="20"/>
      <c r="T84" s="20"/>
      <c r="U84" s="20"/>
      <c r="V84" s="20"/>
      <c r="W84" s="217"/>
      <c r="X84" s="20"/>
      <c r="Y84" s="20"/>
      <c r="Z84" s="20"/>
      <c r="AA84" s="20"/>
      <c r="AB84" s="20"/>
      <c r="AC84" s="20"/>
      <c r="AD84" s="20"/>
      <c r="AE84" s="20"/>
      <c r="AF84" s="81">
        <f>SUM(C84:AE84)</f>
        <v>0</v>
      </c>
    </row>
    <row r="85" spans="1:32" ht="12.75" customHeight="1" x14ac:dyDescent="0.2">
      <c r="A85" s="50">
        <f>+A84+0.1</f>
        <v>2005.1</v>
      </c>
      <c r="B85" s="80" t="s">
        <v>18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0"/>
      <c r="Q85" s="20"/>
      <c r="R85" s="20"/>
      <c r="S85" s="20"/>
      <c r="T85" s="20"/>
      <c r="U85" s="20"/>
      <c r="V85" s="20"/>
      <c r="W85" s="217"/>
      <c r="X85" s="20"/>
      <c r="Y85" s="20"/>
      <c r="Z85" s="20"/>
      <c r="AA85" s="20"/>
      <c r="AB85" s="20"/>
      <c r="AC85" s="20"/>
      <c r="AD85" s="20"/>
      <c r="AE85" s="20"/>
      <c r="AF85" s="81">
        <f>SUM(C85:AE85)</f>
        <v>0</v>
      </c>
    </row>
    <row r="86" spans="1:32" ht="12.75" customHeight="1" x14ac:dyDescent="0.2">
      <c r="A86" s="50">
        <f>+A85+0.1</f>
        <v>2005.1999999999998</v>
      </c>
      <c r="B86" s="80" t="s">
        <v>19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0"/>
      <c r="Q86" s="20"/>
      <c r="R86" s="20"/>
      <c r="S86" s="20"/>
      <c r="T86" s="20"/>
      <c r="U86" s="20"/>
      <c r="V86" s="20"/>
      <c r="W86" s="217"/>
      <c r="X86" s="20"/>
      <c r="Y86" s="20"/>
      <c r="Z86" s="20"/>
      <c r="AA86" s="20"/>
      <c r="AB86" s="20"/>
      <c r="AC86" s="20"/>
      <c r="AD86" s="20"/>
      <c r="AE86" s="20"/>
      <c r="AF86" s="81">
        <f>SUM(C86:AE86)</f>
        <v>0</v>
      </c>
    </row>
    <row r="87" spans="1:32" ht="12.75" customHeight="1" x14ac:dyDescent="0.2">
      <c r="A87" s="50">
        <f>+A86+0.1</f>
        <v>2005.2999999999997</v>
      </c>
      <c r="B87" s="80" t="s">
        <v>20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0"/>
      <c r="Q87" s="20"/>
      <c r="R87" s="20"/>
      <c r="S87" s="20"/>
      <c r="T87" s="20"/>
      <c r="U87" s="20"/>
      <c r="V87" s="20"/>
      <c r="W87" s="217"/>
      <c r="X87" s="20"/>
      <c r="Y87" s="20"/>
      <c r="Z87" s="20"/>
      <c r="AA87" s="20"/>
      <c r="AB87" s="20"/>
      <c r="AC87" s="20"/>
      <c r="AD87" s="20"/>
      <c r="AE87" s="20"/>
      <c r="AF87" s="81">
        <f>SUM(C87:AE87)</f>
        <v>0</v>
      </c>
    </row>
    <row r="88" spans="1:32" ht="12.75" customHeight="1" x14ac:dyDescent="0.2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218"/>
      <c r="X88" s="83"/>
      <c r="Y88" s="83"/>
      <c r="Z88" s="83"/>
      <c r="AA88" s="83"/>
      <c r="AB88" s="83"/>
      <c r="AC88" s="83"/>
      <c r="AD88" s="83"/>
      <c r="AE88" s="83"/>
      <c r="AF88" s="84"/>
    </row>
    <row r="89" spans="1:32" ht="12.75" customHeight="1" x14ac:dyDescent="0.2">
      <c r="A89" s="79">
        <f>+A84+1</f>
        <v>2006</v>
      </c>
      <c r="B89" s="80" t="s">
        <v>17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81">
        <f>SUM(C89:AE89)</f>
        <v>0</v>
      </c>
    </row>
    <row r="90" spans="1:32" ht="12.75" customHeight="1" x14ac:dyDescent="0.2">
      <c r="A90" s="50">
        <f>+A89+0.1</f>
        <v>2006.1</v>
      </c>
      <c r="B90" s="80" t="s">
        <v>18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81">
        <f>SUM(C90:AE90)</f>
        <v>0</v>
      </c>
    </row>
    <row r="91" spans="1:32" ht="12.75" customHeight="1" x14ac:dyDescent="0.2">
      <c r="A91" s="50">
        <f>+A90+0.1</f>
        <v>2006.1999999999998</v>
      </c>
      <c r="B91" s="80" t="s">
        <v>19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81">
        <f>SUM(C91:AE91)</f>
        <v>0</v>
      </c>
    </row>
    <row r="92" spans="1:32" ht="12.75" customHeight="1" x14ac:dyDescent="0.2">
      <c r="A92" s="50">
        <f>+A91+0.1</f>
        <v>2006.2999999999997</v>
      </c>
      <c r="B92" s="80" t="s">
        <v>20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81">
        <f>SUM(C92:AE92)</f>
        <v>0</v>
      </c>
    </row>
    <row r="93" spans="1:32" ht="12.75" customHeight="1" x14ac:dyDescent="0.2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218"/>
      <c r="U93" s="83"/>
      <c r="V93" s="83"/>
      <c r="W93" s="218"/>
      <c r="X93" s="83"/>
      <c r="Y93" s="83"/>
      <c r="Z93" s="83"/>
      <c r="AA93" s="83"/>
      <c r="AB93" s="83"/>
      <c r="AC93" s="83"/>
      <c r="AD93" s="83"/>
      <c r="AE93" s="83"/>
      <c r="AF93" s="84"/>
    </row>
    <row r="94" spans="1:32" ht="12.75" customHeight="1" x14ac:dyDescent="0.2">
      <c r="A94" s="79">
        <f>+A89+1</f>
        <v>2007</v>
      </c>
      <c r="B94" s="80" t="s">
        <v>17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81">
        <f>SUM(C94:AE94)</f>
        <v>0</v>
      </c>
    </row>
    <row r="95" spans="1:32" ht="12.75" customHeight="1" x14ac:dyDescent="0.2">
      <c r="A95" s="50">
        <f>+A94+0.1</f>
        <v>2007.1</v>
      </c>
      <c r="B95" s="80" t="s">
        <v>18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81">
        <f>SUM(C95:AE95)</f>
        <v>0</v>
      </c>
    </row>
    <row r="96" spans="1:32" ht="12.75" customHeight="1" x14ac:dyDescent="0.2">
      <c r="A96" s="50">
        <f>+A95+0.1</f>
        <v>2007.1999999999998</v>
      </c>
      <c r="B96" s="80" t="s">
        <v>19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81">
        <f>SUM(C96:AE96)</f>
        <v>0</v>
      </c>
    </row>
    <row r="97" spans="1:32" ht="12.75" customHeight="1" x14ac:dyDescent="0.2">
      <c r="A97" s="50">
        <f>+A96+0.1</f>
        <v>2007.2999999999997</v>
      </c>
      <c r="B97" s="80" t="s">
        <v>20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81">
        <f>SUM(C97:AE97)</f>
        <v>0</v>
      </c>
    </row>
    <row r="98" spans="1:32" ht="12.75" customHeight="1" x14ac:dyDescent="0.2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218"/>
      <c r="U98" s="83"/>
      <c r="V98" s="83"/>
      <c r="W98" s="218"/>
      <c r="X98" s="83"/>
      <c r="Y98" s="83"/>
      <c r="Z98" s="83"/>
      <c r="AA98" s="83"/>
      <c r="AB98" s="83"/>
      <c r="AC98" s="83"/>
      <c r="AD98" s="83"/>
      <c r="AE98" s="83"/>
      <c r="AF98" s="84"/>
    </row>
    <row r="99" spans="1:32" ht="12.75" customHeight="1" x14ac:dyDescent="0.2">
      <c r="A99" s="79">
        <f>+A94+1</f>
        <v>2008</v>
      </c>
      <c r="B99" s="80" t="s">
        <v>17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81">
        <f>SUM(C99:AE99)</f>
        <v>0</v>
      </c>
    </row>
    <row r="100" spans="1:32" ht="12.75" customHeight="1" x14ac:dyDescent="0.2">
      <c r="A100" s="50">
        <f>+A99+0.1</f>
        <v>2008.1</v>
      </c>
      <c r="B100" s="80" t="s">
        <v>18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81">
        <f>SUM(C100:AE100)</f>
        <v>0</v>
      </c>
    </row>
    <row r="101" spans="1:32" ht="12.75" customHeight="1" x14ac:dyDescent="0.2">
      <c r="A101" s="50">
        <f>+A100+0.1</f>
        <v>2008.1999999999998</v>
      </c>
      <c r="B101" s="80" t="s">
        <v>19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81">
        <f>SUM(C101:AE101)</f>
        <v>0</v>
      </c>
    </row>
    <row r="102" spans="1:32" ht="12.75" customHeight="1" x14ac:dyDescent="0.2">
      <c r="A102" s="50">
        <f>+A101+0.1</f>
        <v>2008.2999999999997</v>
      </c>
      <c r="B102" s="80" t="s">
        <v>20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7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81">
        <f>SUM(C102:AE102)</f>
        <v>0</v>
      </c>
    </row>
    <row r="103" spans="1:32" ht="12.75" customHeight="1" x14ac:dyDescent="0.2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219"/>
      <c r="T103" s="83"/>
      <c r="U103" s="83"/>
      <c r="V103" s="83"/>
      <c r="W103" s="218"/>
      <c r="X103" s="83"/>
      <c r="Y103" s="83"/>
      <c r="Z103" s="83"/>
      <c r="AA103" s="83"/>
      <c r="AB103" s="83"/>
      <c r="AC103" s="83"/>
      <c r="AD103" s="83"/>
      <c r="AE103" s="83"/>
      <c r="AF103" s="84"/>
    </row>
    <row r="104" spans="1:32" ht="12.75" customHeight="1" x14ac:dyDescent="0.2">
      <c r="A104" s="79">
        <f>+A99+1</f>
        <v>2009</v>
      </c>
      <c r="B104" s="80" t="s">
        <v>17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81">
        <f>SUM(C104:AE104)</f>
        <v>0</v>
      </c>
    </row>
    <row r="105" spans="1:32" ht="12.75" customHeight="1" x14ac:dyDescent="0.2">
      <c r="A105" s="50">
        <f>+A104+0.1</f>
        <v>2009.1</v>
      </c>
      <c r="B105" s="80" t="s">
        <v>18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81">
        <f>SUM(C105:AE105)</f>
        <v>0</v>
      </c>
    </row>
    <row r="106" spans="1:32" ht="12.75" customHeight="1" x14ac:dyDescent="0.2">
      <c r="A106" s="50">
        <f>+A105+0.1</f>
        <v>2009.1999999999998</v>
      </c>
      <c r="B106" s="80" t="s">
        <v>19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21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81">
        <f>SUM(C106:AE106)</f>
        <v>0</v>
      </c>
    </row>
    <row r="107" spans="1:32" ht="12.75" customHeight="1" x14ac:dyDescent="0.2">
      <c r="A107" s="50">
        <f>+A106+0.1</f>
        <v>2009.2999999999997</v>
      </c>
      <c r="B107" s="80" t="s">
        <v>20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77"/>
      <c r="S107" s="203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81">
        <f>SUM(C107:AE107)</f>
        <v>0</v>
      </c>
    </row>
    <row r="108" spans="1:32" ht="12.75" customHeight="1" x14ac:dyDescent="0.2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218"/>
      <c r="X108" s="83"/>
      <c r="Y108" s="83"/>
      <c r="Z108" s="83"/>
      <c r="AA108" s="83"/>
      <c r="AB108" s="83"/>
      <c r="AC108" s="83"/>
      <c r="AD108" s="83"/>
      <c r="AE108" s="83"/>
      <c r="AF108" s="84"/>
    </row>
    <row r="109" spans="1:32" ht="12.75" customHeight="1" x14ac:dyDescent="0.2">
      <c r="A109" s="79">
        <f>+A104+1</f>
        <v>2010</v>
      </c>
      <c r="B109" s="80" t="s">
        <v>17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81">
        <f>SUM(C109:AE109)</f>
        <v>0</v>
      </c>
    </row>
    <row r="110" spans="1:32" ht="12.75" customHeight="1" x14ac:dyDescent="0.2">
      <c r="A110" s="50">
        <f>+A109+0.1</f>
        <v>2010.1</v>
      </c>
      <c r="B110" s="80" t="s">
        <v>18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81">
        <f>SUM(C110:AE110)</f>
        <v>0</v>
      </c>
    </row>
    <row r="111" spans="1:32" ht="12.75" customHeight="1" x14ac:dyDescent="0.2">
      <c r="A111" s="50">
        <f>+A110+0.1</f>
        <v>2010.1999999999998</v>
      </c>
      <c r="B111" s="80" t="s">
        <v>19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81">
        <f>SUM(C111:AE111)</f>
        <v>0</v>
      </c>
    </row>
    <row r="112" spans="1:32" ht="12.75" customHeight="1" x14ac:dyDescent="0.2">
      <c r="A112" s="50">
        <f>+A111+0.1</f>
        <v>2010.2999999999997</v>
      </c>
      <c r="B112" s="80" t="s">
        <v>20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81">
        <f>SUM(C112:AE112)</f>
        <v>0</v>
      </c>
    </row>
    <row r="113" spans="1:32" ht="12.75" customHeight="1" x14ac:dyDescent="0.2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218"/>
      <c r="X113" s="83"/>
      <c r="Y113" s="83"/>
      <c r="Z113" s="83"/>
      <c r="AA113" s="83"/>
      <c r="AB113" s="83"/>
      <c r="AC113" s="83"/>
      <c r="AD113" s="83"/>
      <c r="AE113" s="83"/>
      <c r="AF113" s="84"/>
    </row>
    <row r="114" spans="1:32" ht="12.75" customHeight="1" x14ac:dyDescent="0.2">
      <c r="A114" s="79">
        <f>+A109+1</f>
        <v>2011</v>
      </c>
      <c r="B114" s="80" t="s">
        <v>17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81">
        <f>SUM(C114:AE114)</f>
        <v>0</v>
      </c>
    </row>
    <row r="115" spans="1:32" ht="12.75" customHeight="1" x14ac:dyDescent="0.2">
      <c r="A115" s="50">
        <f>+A114+0.1</f>
        <v>2011.1</v>
      </c>
      <c r="B115" s="80" t="s">
        <v>18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81">
        <f>SUM(C115:AE115)</f>
        <v>0</v>
      </c>
    </row>
    <row r="116" spans="1:32" ht="12.75" customHeight="1" x14ac:dyDescent="0.2">
      <c r="A116" s="50">
        <f>+A115+0.1</f>
        <v>2011.1999999999998</v>
      </c>
      <c r="B116" s="80" t="s">
        <v>19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81">
        <f>SUM(C116:AE116)</f>
        <v>0</v>
      </c>
    </row>
    <row r="117" spans="1:32" ht="12.75" customHeight="1" x14ac:dyDescent="0.2">
      <c r="A117" s="85">
        <f>+A116+0.1</f>
        <v>2011.2999999999997</v>
      </c>
      <c r="B117" s="77" t="s">
        <v>20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20"/>
      <c r="W117" s="20"/>
      <c r="X117" s="86"/>
      <c r="Y117" s="86"/>
      <c r="Z117" s="86"/>
      <c r="AA117" s="86"/>
      <c r="AB117" s="86"/>
      <c r="AC117" s="86"/>
      <c r="AD117" s="86"/>
      <c r="AE117" s="86"/>
      <c r="AF117" s="81">
        <f>SUM(C117:AE117)</f>
        <v>0</v>
      </c>
    </row>
    <row r="118" spans="1:32" ht="12.75" customHeight="1" x14ac:dyDescent="0.2">
      <c r="A118" s="87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219"/>
      <c r="W118" s="83"/>
      <c r="X118" s="219"/>
      <c r="Y118" s="219"/>
      <c r="Z118" s="219"/>
      <c r="AA118" s="219"/>
      <c r="AB118" s="219"/>
      <c r="AC118" s="219"/>
      <c r="AD118" s="219"/>
      <c r="AE118" s="219"/>
      <c r="AF118" s="84"/>
    </row>
    <row r="119" spans="1:32" ht="12.75" customHeight="1" x14ac:dyDescent="0.2">
      <c r="A119" s="79">
        <f>+A114+1</f>
        <v>2012</v>
      </c>
      <c r="B119" s="80" t="s">
        <v>17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21"/>
      <c r="W119" s="20"/>
      <c r="X119" s="20"/>
      <c r="Y119" s="20"/>
      <c r="Z119" s="20"/>
      <c r="AA119" s="20"/>
      <c r="AB119" s="20"/>
      <c r="AC119" s="20"/>
      <c r="AD119" s="20"/>
      <c r="AE119" s="20"/>
      <c r="AF119" s="81">
        <f>SUM(C119:AE119)</f>
        <v>0</v>
      </c>
    </row>
    <row r="120" spans="1:32" ht="12.75" customHeight="1" x14ac:dyDescent="0.2">
      <c r="A120" s="50">
        <f>+A119+0.1</f>
        <v>2012.1</v>
      </c>
      <c r="B120" s="80" t="s">
        <v>18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21"/>
      <c r="W120" s="20"/>
      <c r="X120" s="20"/>
      <c r="Y120" s="20"/>
      <c r="Z120" s="20"/>
      <c r="AA120" s="20"/>
      <c r="AB120" s="20"/>
      <c r="AC120" s="20"/>
      <c r="AD120" s="20"/>
      <c r="AE120" s="20"/>
      <c r="AF120" s="81">
        <f>SUM(C120:AE120)</f>
        <v>0</v>
      </c>
    </row>
    <row r="121" spans="1:32" ht="12.75" customHeight="1" x14ac:dyDescent="0.2">
      <c r="A121" s="50">
        <f>+A120+0.1</f>
        <v>2012.1999999999998</v>
      </c>
      <c r="B121" s="80" t="s">
        <v>19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21"/>
      <c r="W121" s="20"/>
      <c r="X121" s="20"/>
      <c r="Y121" s="20"/>
      <c r="Z121" s="20"/>
      <c r="AA121" s="20"/>
      <c r="AB121" s="20"/>
      <c r="AC121" s="20"/>
      <c r="AD121" s="20"/>
      <c r="AE121" s="20"/>
      <c r="AF121" s="81">
        <f>SUM(C121:AE121)</f>
        <v>0</v>
      </c>
    </row>
    <row r="122" spans="1:32" ht="12.75" customHeight="1" x14ac:dyDescent="0.2">
      <c r="A122" s="85">
        <f>+A121+0.1</f>
        <v>2012.2999999999997</v>
      </c>
      <c r="B122" s="77" t="s">
        <v>20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203"/>
      <c r="W122" s="20"/>
      <c r="X122" s="20"/>
      <c r="Y122" s="86"/>
      <c r="Z122" s="86"/>
      <c r="AA122" s="86"/>
      <c r="AB122" s="86"/>
      <c r="AC122" s="86"/>
      <c r="AD122" s="86"/>
      <c r="AE122" s="86"/>
      <c r="AF122" s="81">
        <f>SUM(C122:AE122)</f>
        <v>0</v>
      </c>
    </row>
    <row r="123" spans="1:32" ht="12.75" customHeight="1" x14ac:dyDescent="0.2">
      <c r="A123" s="87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219"/>
      <c r="W123" s="83"/>
      <c r="X123" s="83"/>
      <c r="Y123" s="219"/>
      <c r="Z123" s="219"/>
      <c r="AA123" s="219"/>
      <c r="AB123" s="219"/>
      <c r="AC123" s="219"/>
      <c r="AD123" s="219"/>
      <c r="AE123" s="219"/>
      <c r="AF123" s="84"/>
    </row>
    <row r="124" spans="1:32" ht="12.75" customHeight="1" x14ac:dyDescent="0.2">
      <c r="A124" s="79">
        <f>+A119+1</f>
        <v>2013</v>
      </c>
      <c r="B124" s="80" t="s">
        <v>17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21"/>
      <c r="W124" s="21"/>
      <c r="X124" s="20"/>
      <c r="Y124" s="20"/>
      <c r="Z124" s="20"/>
      <c r="AA124" s="20"/>
      <c r="AB124" s="20"/>
      <c r="AC124" s="20"/>
      <c r="AD124" s="20"/>
      <c r="AE124" s="20"/>
      <c r="AF124" s="81">
        <f>SUM(C124:AE124)</f>
        <v>0</v>
      </c>
    </row>
    <row r="125" spans="1:32" ht="12.75" customHeight="1" x14ac:dyDescent="0.2">
      <c r="A125" s="50">
        <f>+A124+0.1</f>
        <v>2013.1</v>
      </c>
      <c r="B125" s="80" t="s">
        <v>18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21"/>
      <c r="W125" s="21"/>
      <c r="X125" s="20"/>
      <c r="Y125" s="20"/>
      <c r="Z125" s="20"/>
      <c r="AA125" s="20"/>
      <c r="AB125" s="20"/>
      <c r="AC125" s="20"/>
      <c r="AD125" s="20"/>
      <c r="AE125" s="20"/>
      <c r="AF125" s="81">
        <f>SUM(C125:AE125)</f>
        <v>0</v>
      </c>
    </row>
    <row r="126" spans="1:32" ht="12.75" customHeight="1" x14ac:dyDescent="0.2">
      <c r="A126" s="50">
        <f>+A125+0.1</f>
        <v>2013.1999999999998</v>
      </c>
      <c r="B126" s="80" t="s">
        <v>19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21"/>
      <c r="W126" s="21"/>
      <c r="X126" s="20"/>
      <c r="Y126" s="20"/>
      <c r="Z126" s="20"/>
      <c r="AA126" s="20"/>
      <c r="AB126" s="20"/>
      <c r="AC126" s="20"/>
      <c r="AD126" s="20"/>
      <c r="AE126" s="20"/>
      <c r="AF126" s="81">
        <f>SUM(C126:AE126)</f>
        <v>0</v>
      </c>
    </row>
    <row r="127" spans="1:32" ht="12.75" customHeight="1" x14ac:dyDescent="0.2">
      <c r="A127" s="85">
        <f>+A126+0.1</f>
        <v>2013.2999999999997</v>
      </c>
      <c r="B127" s="77" t="s">
        <v>20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203"/>
      <c r="W127" s="21"/>
      <c r="X127" s="86"/>
      <c r="Y127" s="86"/>
      <c r="Z127" s="86"/>
      <c r="AA127" s="86"/>
      <c r="AB127" s="86"/>
      <c r="AC127" s="86"/>
      <c r="AD127" s="86"/>
      <c r="AE127" s="86"/>
      <c r="AF127" s="81">
        <f>SUM(C127:AE127)</f>
        <v>0</v>
      </c>
    </row>
    <row r="128" spans="1:32" ht="12.75" customHeight="1" x14ac:dyDescent="0.2">
      <c r="A128" s="87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219"/>
      <c r="W128" s="219"/>
      <c r="X128" s="83"/>
      <c r="Y128" s="219"/>
      <c r="Z128" s="219"/>
      <c r="AA128" s="219"/>
      <c r="AB128" s="219"/>
      <c r="AC128" s="219"/>
      <c r="AD128" s="219"/>
      <c r="AE128" s="219"/>
      <c r="AF128" s="84"/>
    </row>
    <row r="129" spans="1:32" ht="12.75" customHeight="1" x14ac:dyDescent="0.2">
      <c r="A129" s="79">
        <f>+A124+1</f>
        <v>2014</v>
      </c>
      <c r="B129" s="80" t="s">
        <v>17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21"/>
      <c r="W129" s="80"/>
      <c r="X129" s="21"/>
      <c r="Y129" s="20"/>
      <c r="Z129" s="20"/>
      <c r="AA129" s="20"/>
      <c r="AB129" s="20"/>
      <c r="AC129" s="20"/>
      <c r="AD129" s="20"/>
      <c r="AE129" s="20"/>
      <c r="AF129" s="81">
        <f>SUM(C129:AE129)</f>
        <v>0</v>
      </c>
    </row>
    <row r="130" spans="1:32" ht="12.75" customHeight="1" x14ac:dyDescent="0.2">
      <c r="A130" s="50">
        <f>+A129+0.1</f>
        <v>2014.1</v>
      </c>
      <c r="B130" s="80" t="s">
        <v>18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21"/>
      <c r="W130" s="80"/>
      <c r="X130" s="21"/>
      <c r="Y130" s="20"/>
      <c r="Z130" s="20"/>
      <c r="AA130" s="20"/>
      <c r="AB130" s="20"/>
      <c r="AC130" s="20"/>
      <c r="AD130" s="20"/>
      <c r="AE130" s="20"/>
      <c r="AF130" s="81">
        <f>SUM(C130:AE130)</f>
        <v>0</v>
      </c>
    </row>
    <row r="131" spans="1:32" ht="12.75" customHeight="1" x14ac:dyDescent="0.2">
      <c r="A131" s="50">
        <f>+A130+0.1</f>
        <v>2014.1999999999998</v>
      </c>
      <c r="B131" s="80" t="s">
        <v>19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21"/>
      <c r="W131" s="80"/>
      <c r="X131" s="21"/>
      <c r="Y131" s="20"/>
      <c r="Z131" s="20"/>
      <c r="AA131" s="20"/>
      <c r="AB131" s="20"/>
      <c r="AC131" s="20"/>
      <c r="AD131" s="20"/>
      <c r="AE131" s="20"/>
      <c r="AF131" s="81">
        <f>SUM(C131:AE131)</f>
        <v>0</v>
      </c>
    </row>
    <row r="132" spans="1:32" ht="12.75" customHeight="1" x14ac:dyDescent="0.2">
      <c r="A132" s="85">
        <f>+A131+0.1</f>
        <v>2014.2999999999997</v>
      </c>
      <c r="B132" s="77" t="s">
        <v>20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203"/>
      <c r="W132" s="77"/>
      <c r="X132" s="21"/>
      <c r="Y132" s="86"/>
      <c r="Z132" s="86"/>
      <c r="AA132" s="86"/>
      <c r="AB132" s="86"/>
      <c r="AC132" s="86"/>
      <c r="AD132" s="86"/>
      <c r="AE132" s="86"/>
      <c r="AF132" s="81">
        <f>SUM(C132:AE132)</f>
        <v>0</v>
      </c>
    </row>
    <row r="133" spans="1:32" ht="12.75" customHeight="1" x14ac:dyDescent="0.2">
      <c r="A133" s="87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218"/>
      <c r="X133" s="83"/>
      <c r="Y133" s="83"/>
      <c r="Z133" s="83"/>
      <c r="AA133" s="83"/>
      <c r="AB133" s="83"/>
      <c r="AC133" s="83"/>
      <c r="AD133" s="83"/>
      <c r="AE133" s="83"/>
      <c r="AF133" s="84"/>
    </row>
    <row r="134" spans="1:32" ht="12.75" customHeight="1" x14ac:dyDescent="0.2">
      <c r="A134" s="79">
        <f>+A129+1</f>
        <v>2015</v>
      </c>
      <c r="B134" s="80" t="s">
        <v>17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0"/>
      <c r="AF134" s="81">
        <f>SUM(C134:AE134)</f>
        <v>0</v>
      </c>
    </row>
    <row r="135" spans="1:32" ht="12.75" customHeight="1" x14ac:dyDescent="0.2">
      <c r="A135" s="50">
        <f>+A134+0.1</f>
        <v>2015.1</v>
      </c>
      <c r="B135" s="80" t="s">
        <v>18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0"/>
      <c r="AF135" s="81">
        <f>SUM(C135:AE135)</f>
        <v>0</v>
      </c>
    </row>
    <row r="136" spans="1:32" ht="12.75" customHeight="1" x14ac:dyDescent="0.2">
      <c r="A136" s="50">
        <f>+A135+0.1</f>
        <v>2015.1999999999998</v>
      </c>
      <c r="B136" s="80" t="s">
        <v>19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0"/>
      <c r="AF136" s="81">
        <f>SUM(C136:AE136)</f>
        <v>0</v>
      </c>
    </row>
    <row r="137" spans="1:32" ht="12.75" customHeight="1" x14ac:dyDescent="0.2">
      <c r="A137" s="85">
        <f>+A136+0.1</f>
        <v>2015.2999999999997</v>
      </c>
      <c r="B137" s="77" t="s">
        <v>20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21"/>
      <c r="V137" s="21"/>
      <c r="W137" s="21"/>
      <c r="X137" s="21"/>
      <c r="Y137" s="21"/>
      <c r="Z137" s="86"/>
      <c r="AA137" s="86"/>
      <c r="AB137" s="86"/>
      <c r="AC137" s="86"/>
      <c r="AD137" s="86"/>
      <c r="AE137" s="86"/>
      <c r="AF137" s="81">
        <f>SUM(C137:AE137)</f>
        <v>0</v>
      </c>
    </row>
    <row r="138" spans="1:32" ht="12.75" customHeight="1" x14ac:dyDescent="0.2">
      <c r="A138" s="87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219"/>
      <c r="V138" s="219"/>
      <c r="W138" s="220"/>
      <c r="X138" s="219"/>
      <c r="Y138" s="219"/>
      <c r="Z138" s="83"/>
      <c r="AA138" s="83"/>
      <c r="AB138" s="83"/>
      <c r="AC138" s="83"/>
      <c r="AD138" s="83"/>
      <c r="AE138" s="83"/>
      <c r="AF138" s="84"/>
    </row>
    <row r="139" spans="1:32" ht="12.75" customHeight="1" x14ac:dyDescent="0.2">
      <c r="A139" s="79">
        <f>+A134+1</f>
        <v>2016</v>
      </c>
      <c r="B139" s="80" t="s">
        <v>17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0"/>
      <c r="AF139" s="81">
        <f>SUM(C139:AE139)</f>
        <v>0</v>
      </c>
    </row>
    <row r="140" spans="1:32" ht="12.75" customHeight="1" x14ac:dyDescent="0.2">
      <c r="A140" s="50">
        <f>+A139+0.1</f>
        <v>2016.1</v>
      </c>
      <c r="B140" s="80" t="s">
        <v>18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0"/>
      <c r="AF140" s="81">
        <f>SUM(C140:AE140)</f>
        <v>0</v>
      </c>
    </row>
    <row r="141" spans="1:32" ht="12.75" customHeight="1" x14ac:dyDescent="0.2">
      <c r="A141" s="50">
        <f>+A140+0.1</f>
        <v>2016.1999999999998</v>
      </c>
      <c r="B141" s="80" t="s">
        <v>19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21"/>
      <c r="V141" s="21"/>
      <c r="W141" s="21"/>
      <c r="X141" s="21"/>
      <c r="Y141" s="21"/>
      <c r="Z141" s="21"/>
      <c r="AA141" s="20"/>
      <c r="AB141" s="20"/>
      <c r="AC141" s="20"/>
      <c r="AD141" s="20"/>
      <c r="AE141" s="20"/>
      <c r="AF141" s="81">
        <f>SUM(C141:AE141)</f>
        <v>0</v>
      </c>
    </row>
    <row r="142" spans="1:32" ht="12.75" customHeight="1" x14ac:dyDescent="0.2">
      <c r="A142" s="85">
        <f>+A141+0.1</f>
        <v>2016.2999999999997</v>
      </c>
      <c r="B142" s="77" t="s">
        <v>20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203"/>
      <c r="V142" s="21"/>
      <c r="W142" s="21"/>
      <c r="X142" s="203"/>
      <c r="Y142" s="203"/>
      <c r="Z142" s="203"/>
      <c r="AA142" s="86"/>
      <c r="AB142" s="86"/>
      <c r="AC142" s="86"/>
      <c r="AD142" s="86"/>
      <c r="AE142" s="86"/>
      <c r="AF142" s="81">
        <f>SUM(C142:AE142)</f>
        <v>0</v>
      </c>
    </row>
    <row r="143" spans="1:32" ht="12.75" customHeight="1" x14ac:dyDescent="0.2">
      <c r="A143" s="87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84"/>
    </row>
    <row r="144" spans="1:32" ht="12.75" customHeight="1" x14ac:dyDescent="0.2">
      <c r="A144" s="79">
        <f>+A139+1</f>
        <v>2017</v>
      </c>
      <c r="B144" s="80" t="s">
        <v>17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0"/>
      <c r="AF144" s="81">
        <f>SUM(C144:AE144)</f>
        <v>0</v>
      </c>
    </row>
    <row r="145" spans="1:32" ht="12.75" customHeight="1" x14ac:dyDescent="0.2">
      <c r="A145" s="50">
        <f>+A144+0.1</f>
        <v>2017.1</v>
      </c>
      <c r="B145" s="80" t="s">
        <v>18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0"/>
      <c r="AF145" s="81">
        <f>SUM(C145:AE145)</f>
        <v>0</v>
      </c>
    </row>
    <row r="146" spans="1:32" ht="12.75" customHeight="1" x14ac:dyDescent="0.2">
      <c r="A146" s="50">
        <f>+A145+0.1</f>
        <v>2017.1999999999998</v>
      </c>
      <c r="B146" s="80" t="s">
        <v>19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21"/>
      <c r="V146" s="21"/>
      <c r="W146" s="21"/>
      <c r="X146" s="21"/>
      <c r="Y146" s="21"/>
      <c r="Z146" s="21"/>
      <c r="AA146" s="21"/>
      <c r="AB146" s="20"/>
      <c r="AC146" s="20"/>
      <c r="AD146" s="20"/>
      <c r="AE146" s="20"/>
      <c r="AF146" s="81">
        <f>SUM(C146:AE146)</f>
        <v>0</v>
      </c>
    </row>
    <row r="147" spans="1:32" ht="12.75" customHeight="1" x14ac:dyDescent="0.2">
      <c r="A147" s="85">
        <f>+A146+0.1</f>
        <v>2017.2999999999997</v>
      </c>
      <c r="B147" s="77" t="s">
        <v>20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203"/>
      <c r="V147" s="203"/>
      <c r="W147" s="21"/>
      <c r="X147" s="21"/>
      <c r="Y147" s="203"/>
      <c r="Z147" s="203"/>
      <c r="AA147" s="203"/>
      <c r="AB147" s="86"/>
      <c r="AC147" s="86"/>
      <c r="AD147" s="86"/>
      <c r="AE147" s="86"/>
      <c r="AF147" s="81">
        <f>SUM(C147:AE147)</f>
        <v>0</v>
      </c>
    </row>
    <row r="148" spans="1:32" ht="12.75" customHeight="1" x14ac:dyDescent="0.2">
      <c r="A148" s="87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79"/>
    </row>
    <row r="149" spans="1:32" s="242" customFormat="1" ht="12.75" customHeight="1" x14ac:dyDescent="0.2">
      <c r="A149" s="272">
        <f>+A144+1</f>
        <v>2018</v>
      </c>
      <c r="B149" s="21" t="s">
        <v>17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0"/>
      <c r="AD149" s="20"/>
      <c r="AE149" s="20"/>
      <c r="AF149" s="81">
        <f>SUM(C149:AE149)</f>
        <v>0</v>
      </c>
    </row>
    <row r="150" spans="1:32" s="242" customFormat="1" ht="12.75" customHeight="1" x14ac:dyDescent="0.2">
      <c r="A150" s="273">
        <f>+A149+0.1</f>
        <v>2018.1</v>
      </c>
      <c r="B150" s="21" t="s">
        <v>18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0"/>
      <c r="AD150" s="20"/>
      <c r="AE150" s="20"/>
      <c r="AF150" s="81">
        <f>SUM(C150:AE150)</f>
        <v>0</v>
      </c>
    </row>
    <row r="151" spans="1:32" s="242" customFormat="1" ht="12.75" customHeight="1" x14ac:dyDescent="0.2">
      <c r="A151" s="273">
        <f>+A150+0.1</f>
        <v>2018.1999999999998</v>
      </c>
      <c r="B151" s="21" t="s">
        <v>19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0"/>
      <c r="AD151" s="20"/>
      <c r="AE151" s="20"/>
      <c r="AF151" s="81">
        <f>SUM(C151:AE151)</f>
        <v>0</v>
      </c>
    </row>
    <row r="152" spans="1:32" s="242" customFormat="1" ht="12.75" customHeight="1" x14ac:dyDescent="0.2">
      <c r="A152" s="274">
        <f>+A151+0.1</f>
        <v>2018.2999999999997</v>
      </c>
      <c r="B152" s="203" t="s">
        <v>20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1"/>
      <c r="X152" s="21"/>
      <c r="Y152" s="203"/>
      <c r="Z152" s="203"/>
      <c r="AA152" s="203"/>
      <c r="AB152" s="203"/>
      <c r="AC152" s="86"/>
      <c r="AD152" s="86"/>
      <c r="AE152" s="86"/>
      <c r="AF152" s="81">
        <f>SUM(C152:AE152)</f>
        <v>0</v>
      </c>
    </row>
    <row r="153" spans="1:32" s="242" customFormat="1" ht="12.75" customHeight="1" x14ac:dyDescent="0.2">
      <c r="A153" s="275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80"/>
    </row>
    <row r="154" spans="1:32" s="242" customFormat="1" ht="12.75" hidden="1" customHeight="1" x14ac:dyDescent="0.2">
      <c r="A154" s="248">
        <f>+A149+1</f>
        <v>2019</v>
      </c>
      <c r="B154" s="247" t="s">
        <v>17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5"/>
      <c r="AE154" s="245"/>
      <c r="AF154" s="249">
        <f>SUM(C154:AE154)</f>
        <v>0</v>
      </c>
    </row>
    <row r="155" spans="1:32" s="242" customFormat="1" ht="12.75" hidden="1" customHeight="1" x14ac:dyDescent="0.2">
      <c r="A155" s="250">
        <f>+A154+0.1</f>
        <v>2019.1</v>
      </c>
      <c r="B155" s="247" t="s">
        <v>18</v>
      </c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5"/>
      <c r="AE155" s="245"/>
      <c r="AF155" s="249">
        <f>SUM(C155:AE155)</f>
        <v>0</v>
      </c>
    </row>
    <row r="156" spans="1:32" s="242" customFormat="1" ht="12.75" hidden="1" customHeight="1" x14ac:dyDescent="0.2">
      <c r="A156" s="250">
        <f>+A155+0.1</f>
        <v>2019.1999999999998</v>
      </c>
      <c r="B156" s="247" t="s">
        <v>19</v>
      </c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5"/>
      <c r="AE156" s="245"/>
      <c r="AF156" s="249">
        <f>SUM(C156:AE156)</f>
        <v>0</v>
      </c>
    </row>
    <row r="157" spans="1:32" s="242" customFormat="1" ht="12.75" hidden="1" customHeight="1" x14ac:dyDescent="0.2">
      <c r="A157" s="251">
        <f>+A156+0.1</f>
        <v>2019.2999999999997</v>
      </c>
      <c r="B157" s="243" t="s">
        <v>20</v>
      </c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54"/>
      <c r="Y157" s="243"/>
      <c r="Z157" s="243"/>
      <c r="AA157" s="243"/>
      <c r="AB157" s="243"/>
      <c r="AC157" s="243"/>
      <c r="AD157" s="246"/>
      <c r="AE157" s="246"/>
      <c r="AF157" s="249">
        <f>SUM(C157:AE157)</f>
        <v>0</v>
      </c>
    </row>
    <row r="158" spans="1:32" s="242" customFormat="1" ht="12.75" hidden="1" customHeight="1" x14ac:dyDescent="0.2">
      <c r="A158" s="252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55"/>
      <c r="X158" s="244"/>
      <c r="Y158" s="244"/>
      <c r="Z158" s="244"/>
      <c r="AA158" s="244"/>
      <c r="AB158" s="244"/>
      <c r="AC158" s="244"/>
      <c r="AD158" s="244"/>
      <c r="AE158" s="244"/>
      <c r="AF158" s="256"/>
    </row>
    <row r="159" spans="1:32" s="242" customFormat="1" ht="12.75" hidden="1" customHeight="1" x14ac:dyDescent="0.2">
      <c r="A159" s="248">
        <f>+A154+1</f>
        <v>2020</v>
      </c>
      <c r="B159" s="247" t="s">
        <v>17</v>
      </c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57"/>
      <c r="X159" s="247"/>
      <c r="Y159" s="247"/>
      <c r="Z159" s="247"/>
      <c r="AA159" s="247"/>
      <c r="AB159" s="247"/>
      <c r="AC159" s="247"/>
      <c r="AD159" s="247"/>
      <c r="AE159" s="245"/>
      <c r="AF159" s="249">
        <f>SUM(C159:AE159)</f>
        <v>0</v>
      </c>
    </row>
    <row r="160" spans="1:32" s="242" customFormat="1" ht="12.75" hidden="1" customHeight="1" x14ac:dyDescent="0.2">
      <c r="A160" s="250">
        <f>+A159+0.1</f>
        <v>2020.1</v>
      </c>
      <c r="B160" s="247" t="s">
        <v>18</v>
      </c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57"/>
      <c r="X160" s="247"/>
      <c r="Y160" s="247"/>
      <c r="Z160" s="247"/>
      <c r="AA160" s="247"/>
      <c r="AB160" s="247"/>
      <c r="AC160" s="247"/>
      <c r="AD160" s="247"/>
      <c r="AE160" s="245"/>
      <c r="AF160" s="249">
        <f>SUM(C160:AE160)</f>
        <v>0</v>
      </c>
    </row>
    <row r="161" spans="1:37" s="242" customFormat="1" ht="12.75" hidden="1" customHeight="1" x14ac:dyDescent="0.2">
      <c r="A161" s="250">
        <f>+A160+0.1</f>
        <v>2020.1999999999998</v>
      </c>
      <c r="B161" s="247" t="s">
        <v>19</v>
      </c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57"/>
      <c r="X161" s="247"/>
      <c r="Y161" s="247"/>
      <c r="Z161" s="247"/>
      <c r="AA161" s="247"/>
      <c r="AB161" s="247"/>
      <c r="AC161" s="247"/>
      <c r="AD161" s="247"/>
      <c r="AE161" s="245"/>
      <c r="AF161" s="249">
        <f>SUM(C161:AE161)</f>
        <v>0</v>
      </c>
    </row>
    <row r="162" spans="1:37" s="242" customFormat="1" ht="12.75" hidden="1" customHeight="1" x14ac:dyDescent="0.2">
      <c r="A162" s="251">
        <f>+A161+0.1</f>
        <v>2020.2999999999997</v>
      </c>
      <c r="B162" s="243" t="s">
        <v>20</v>
      </c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54"/>
      <c r="X162" s="243"/>
      <c r="Y162" s="243"/>
      <c r="Z162" s="243"/>
      <c r="AA162" s="243"/>
      <c r="AB162" s="243"/>
      <c r="AC162" s="243"/>
      <c r="AD162" s="243"/>
      <c r="AE162" s="246"/>
      <c r="AF162" s="249">
        <f>SUM(C162:AE162)</f>
        <v>0</v>
      </c>
    </row>
    <row r="163" spans="1:37" s="242" customFormat="1" ht="12.75" hidden="1" customHeight="1" x14ac:dyDescent="0.2">
      <c r="A163" s="258"/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55"/>
      <c r="X163" s="244"/>
      <c r="Y163" s="244"/>
      <c r="Z163" s="244"/>
      <c r="AA163" s="244"/>
      <c r="AB163" s="244"/>
      <c r="AC163" s="219"/>
      <c r="AD163" s="219"/>
      <c r="AE163" s="219"/>
      <c r="AF163" s="253"/>
    </row>
    <row r="164" spans="1:37" s="25" customFormat="1" ht="12.75" customHeight="1" x14ac:dyDescent="0.2">
      <c r="A164" s="79" t="s">
        <v>16</v>
      </c>
      <c r="B164" s="80" t="s">
        <v>17</v>
      </c>
      <c r="C164" s="88">
        <f t="shared" ref="C164:Y164" si="3">SUMIF($B$19:$B$162,$B19,C$19:C$162)</f>
        <v>0</v>
      </c>
      <c r="D164" s="88">
        <f t="shared" si="3"/>
        <v>0</v>
      </c>
      <c r="E164" s="88">
        <f t="shared" si="3"/>
        <v>0</v>
      </c>
      <c r="F164" s="88">
        <f t="shared" si="3"/>
        <v>0</v>
      </c>
      <c r="G164" s="88">
        <f t="shared" si="3"/>
        <v>0</v>
      </c>
      <c r="H164" s="88">
        <f t="shared" si="3"/>
        <v>0</v>
      </c>
      <c r="I164" s="88">
        <f t="shared" si="3"/>
        <v>0</v>
      </c>
      <c r="J164" s="88">
        <f t="shared" si="3"/>
        <v>0</v>
      </c>
      <c r="K164" s="88">
        <f t="shared" si="3"/>
        <v>0</v>
      </c>
      <c r="L164" s="88">
        <f t="shared" si="3"/>
        <v>0</v>
      </c>
      <c r="M164" s="88">
        <f t="shared" si="3"/>
        <v>0</v>
      </c>
      <c r="N164" s="88">
        <f t="shared" si="3"/>
        <v>0</v>
      </c>
      <c r="O164" s="88">
        <f t="shared" si="3"/>
        <v>0</v>
      </c>
      <c r="P164" s="88">
        <f t="shared" si="3"/>
        <v>0</v>
      </c>
      <c r="Q164" s="88">
        <f t="shared" si="3"/>
        <v>0</v>
      </c>
      <c r="R164" s="88">
        <f t="shared" si="3"/>
        <v>0</v>
      </c>
      <c r="S164" s="88">
        <f t="shared" si="3"/>
        <v>0</v>
      </c>
      <c r="T164" s="88">
        <f t="shared" si="3"/>
        <v>0</v>
      </c>
      <c r="U164" s="88">
        <f t="shared" si="3"/>
        <v>0</v>
      </c>
      <c r="V164" s="88">
        <f t="shared" si="3"/>
        <v>0</v>
      </c>
      <c r="W164" s="88">
        <f t="shared" si="3"/>
        <v>0</v>
      </c>
      <c r="X164" s="88">
        <f t="shared" si="3"/>
        <v>0</v>
      </c>
      <c r="Y164" s="88">
        <f t="shared" si="3"/>
        <v>0</v>
      </c>
      <c r="Z164" s="88">
        <f t="shared" ref="Z164:AE167" si="4">SUMIF($B$19:$B$162,$B19,Z$19:Z$162)</f>
        <v>0</v>
      </c>
      <c r="AA164" s="88">
        <f t="shared" si="4"/>
        <v>0</v>
      </c>
      <c r="AB164" s="88">
        <f t="shared" si="4"/>
        <v>0</v>
      </c>
      <c r="AC164" s="88">
        <f t="shared" si="4"/>
        <v>0</v>
      </c>
      <c r="AD164" s="88">
        <f t="shared" si="4"/>
        <v>0</v>
      </c>
      <c r="AE164" s="88">
        <f t="shared" si="4"/>
        <v>0</v>
      </c>
      <c r="AF164" s="81">
        <f>SUM(C164:AE164)</f>
        <v>0</v>
      </c>
    </row>
    <row r="165" spans="1:37" s="25" customFormat="1" ht="12.75" customHeight="1" x14ac:dyDescent="0.2">
      <c r="A165" s="79" t="s">
        <v>21</v>
      </c>
      <c r="B165" s="80" t="s">
        <v>18</v>
      </c>
      <c r="C165" s="88">
        <f t="shared" ref="C165:Y165" si="5">SUMIF($B$19:$B$162,$B20,C$19:C$162)</f>
        <v>0</v>
      </c>
      <c r="D165" s="88">
        <f t="shared" si="5"/>
        <v>0</v>
      </c>
      <c r="E165" s="88">
        <f t="shared" si="5"/>
        <v>0</v>
      </c>
      <c r="F165" s="88">
        <f t="shared" si="5"/>
        <v>0</v>
      </c>
      <c r="G165" s="88">
        <f t="shared" si="5"/>
        <v>0</v>
      </c>
      <c r="H165" s="88">
        <f t="shared" si="5"/>
        <v>0</v>
      </c>
      <c r="I165" s="88">
        <f t="shared" si="5"/>
        <v>0</v>
      </c>
      <c r="J165" s="88">
        <f t="shared" si="5"/>
        <v>0</v>
      </c>
      <c r="K165" s="88">
        <f t="shared" si="5"/>
        <v>0</v>
      </c>
      <c r="L165" s="88">
        <f t="shared" si="5"/>
        <v>0</v>
      </c>
      <c r="M165" s="88">
        <f t="shared" si="5"/>
        <v>0</v>
      </c>
      <c r="N165" s="88">
        <f t="shared" si="5"/>
        <v>0</v>
      </c>
      <c r="O165" s="88">
        <f t="shared" si="5"/>
        <v>0</v>
      </c>
      <c r="P165" s="88">
        <f t="shared" si="5"/>
        <v>0</v>
      </c>
      <c r="Q165" s="88">
        <f t="shared" si="5"/>
        <v>0</v>
      </c>
      <c r="R165" s="88">
        <f t="shared" si="5"/>
        <v>0</v>
      </c>
      <c r="S165" s="88">
        <f t="shared" si="5"/>
        <v>0</v>
      </c>
      <c r="T165" s="88">
        <f t="shared" si="5"/>
        <v>0</v>
      </c>
      <c r="U165" s="88">
        <f t="shared" si="5"/>
        <v>0</v>
      </c>
      <c r="V165" s="88">
        <f t="shared" si="5"/>
        <v>0</v>
      </c>
      <c r="W165" s="88">
        <f t="shared" si="5"/>
        <v>0</v>
      </c>
      <c r="X165" s="88">
        <f t="shared" si="5"/>
        <v>0</v>
      </c>
      <c r="Y165" s="88">
        <f t="shared" si="5"/>
        <v>0</v>
      </c>
      <c r="Z165" s="88">
        <f t="shared" si="4"/>
        <v>0</v>
      </c>
      <c r="AA165" s="88">
        <f t="shared" si="4"/>
        <v>0</v>
      </c>
      <c r="AB165" s="88">
        <f t="shared" si="4"/>
        <v>0</v>
      </c>
      <c r="AC165" s="88">
        <f t="shared" si="4"/>
        <v>0</v>
      </c>
      <c r="AD165" s="88">
        <f t="shared" si="4"/>
        <v>0</v>
      </c>
      <c r="AE165" s="88">
        <f t="shared" si="4"/>
        <v>0</v>
      </c>
      <c r="AF165" s="81">
        <f>SUM(C165:AE165)</f>
        <v>0</v>
      </c>
    </row>
    <row r="166" spans="1:37" s="25" customFormat="1" ht="12.75" customHeight="1" x14ac:dyDescent="0.2">
      <c r="A166" s="79" t="s">
        <v>22</v>
      </c>
      <c r="B166" s="80" t="s">
        <v>19</v>
      </c>
      <c r="C166" s="88">
        <f t="shared" ref="C166:Y166" si="6">SUMIF($B$19:$B$162,$B21,C$19:C$162)</f>
        <v>0</v>
      </c>
      <c r="D166" s="88">
        <f t="shared" si="6"/>
        <v>0</v>
      </c>
      <c r="E166" s="88">
        <f t="shared" si="6"/>
        <v>0</v>
      </c>
      <c r="F166" s="88">
        <f t="shared" si="6"/>
        <v>0</v>
      </c>
      <c r="G166" s="88">
        <f t="shared" si="6"/>
        <v>0</v>
      </c>
      <c r="H166" s="88">
        <f t="shared" si="6"/>
        <v>0</v>
      </c>
      <c r="I166" s="88">
        <f t="shared" si="6"/>
        <v>0</v>
      </c>
      <c r="J166" s="88">
        <f t="shared" si="6"/>
        <v>0</v>
      </c>
      <c r="K166" s="88">
        <f t="shared" si="6"/>
        <v>0</v>
      </c>
      <c r="L166" s="88">
        <f t="shared" si="6"/>
        <v>0</v>
      </c>
      <c r="M166" s="88">
        <f t="shared" si="6"/>
        <v>0</v>
      </c>
      <c r="N166" s="88">
        <f t="shared" si="6"/>
        <v>0</v>
      </c>
      <c r="O166" s="88">
        <f t="shared" si="6"/>
        <v>0</v>
      </c>
      <c r="P166" s="88">
        <f t="shared" si="6"/>
        <v>0</v>
      </c>
      <c r="Q166" s="88">
        <f t="shared" si="6"/>
        <v>0</v>
      </c>
      <c r="R166" s="88">
        <f t="shared" si="6"/>
        <v>0</v>
      </c>
      <c r="S166" s="88">
        <f t="shared" si="6"/>
        <v>0</v>
      </c>
      <c r="T166" s="88">
        <f t="shared" si="6"/>
        <v>0</v>
      </c>
      <c r="U166" s="88">
        <f t="shared" si="6"/>
        <v>0</v>
      </c>
      <c r="V166" s="88">
        <f t="shared" si="6"/>
        <v>0</v>
      </c>
      <c r="W166" s="88">
        <f t="shared" si="6"/>
        <v>0</v>
      </c>
      <c r="X166" s="88">
        <f t="shared" si="6"/>
        <v>0</v>
      </c>
      <c r="Y166" s="88">
        <f t="shared" si="6"/>
        <v>0</v>
      </c>
      <c r="Z166" s="88">
        <f t="shared" si="4"/>
        <v>0</v>
      </c>
      <c r="AA166" s="88">
        <f t="shared" si="4"/>
        <v>0</v>
      </c>
      <c r="AB166" s="88">
        <f t="shared" si="4"/>
        <v>0</v>
      </c>
      <c r="AC166" s="88">
        <f t="shared" si="4"/>
        <v>0</v>
      </c>
      <c r="AD166" s="88">
        <f t="shared" si="4"/>
        <v>0</v>
      </c>
      <c r="AE166" s="88">
        <f t="shared" si="4"/>
        <v>0</v>
      </c>
      <c r="AF166" s="81">
        <f>SUM(C166:AE166)</f>
        <v>0</v>
      </c>
    </row>
    <row r="167" spans="1:37" s="25" customFormat="1" ht="12.75" customHeight="1" x14ac:dyDescent="0.2">
      <c r="A167" s="79" t="s">
        <v>23</v>
      </c>
      <c r="B167" s="80" t="s">
        <v>20</v>
      </c>
      <c r="C167" s="88">
        <f t="shared" ref="C167:Y167" si="7">SUMIF($B$19:$B$162,$B22,C$19:C$162)</f>
        <v>0</v>
      </c>
      <c r="D167" s="88">
        <f t="shared" si="7"/>
        <v>0</v>
      </c>
      <c r="E167" s="88">
        <f t="shared" si="7"/>
        <v>0</v>
      </c>
      <c r="F167" s="88">
        <f t="shared" si="7"/>
        <v>0</v>
      </c>
      <c r="G167" s="88">
        <f t="shared" si="7"/>
        <v>0</v>
      </c>
      <c r="H167" s="88">
        <f t="shared" si="7"/>
        <v>0</v>
      </c>
      <c r="I167" s="88">
        <f t="shared" si="7"/>
        <v>0</v>
      </c>
      <c r="J167" s="88">
        <f t="shared" si="7"/>
        <v>0</v>
      </c>
      <c r="K167" s="88">
        <f t="shared" si="7"/>
        <v>0</v>
      </c>
      <c r="L167" s="88">
        <f t="shared" si="7"/>
        <v>0</v>
      </c>
      <c r="M167" s="88">
        <f t="shared" si="7"/>
        <v>0</v>
      </c>
      <c r="N167" s="88">
        <f t="shared" si="7"/>
        <v>0</v>
      </c>
      <c r="O167" s="88">
        <f t="shared" si="7"/>
        <v>0</v>
      </c>
      <c r="P167" s="88">
        <f t="shared" si="7"/>
        <v>0</v>
      </c>
      <c r="Q167" s="88">
        <f t="shared" si="7"/>
        <v>0</v>
      </c>
      <c r="R167" s="88">
        <f t="shared" si="7"/>
        <v>0</v>
      </c>
      <c r="S167" s="88">
        <f t="shared" si="7"/>
        <v>0</v>
      </c>
      <c r="T167" s="88">
        <f t="shared" si="7"/>
        <v>0</v>
      </c>
      <c r="U167" s="88">
        <f t="shared" si="7"/>
        <v>0</v>
      </c>
      <c r="V167" s="88">
        <f t="shared" si="7"/>
        <v>0</v>
      </c>
      <c r="W167" s="88">
        <f t="shared" si="7"/>
        <v>0</v>
      </c>
      <c r="X167" s="88">
        <f t="shared" si="7"/>
        <v>0</v>
      </c>
      <c r="Y167" s="88">
        <f t="shared" si="7"/>
        <v>0</v>
      </c>
      <c r="Z167" s="88">
        <f t="shared" si="4"/>
        <v>0</v>
      </c>
      <c r="AA167" s="88">
        <f t="shared" si="4"/>
        <v>0</v>
      </c>
      <c r="AB167" s="88">
        <f t="shared" si="4"/>
        <v>0</v>
      </c>
      <c r="AC167" s="88">
        <f t="shared" si="4"/>
        <v>0</v>
      </c>
      <c r="AD167" s="88">
        <f t="shared" si="4"/>
        <v>0</v>
      </c>
      <c r="AE167" s="88">
        <f t="shared" si="4"/>
        <v>0</v>
      </c>
      <c r="AF167" s="81">
        <f>SUM(C167:AE167)</f>
        <v>0</v>
      </c>
    </row>
    <row r="168" spans="1:37" s="25" customFormat="1" ht="12.75" customHeight="1" x14ac:dyDescent="0.2">
      <c r="A168" s="82"/>
      <c r="B168" s="83"/>
      <c r="C168" s="83"/>
      <c r="D168" s="83"/>
      <c r="E168" s="83"/>
      <c r="F168" s="83"/>
      <c r="G168" s="83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221"/>
      <c r="X168" s="89"/>
      <c r="Y168" s="89"/>
      <c r="Z168" s="89"/>
      <c r="AA168" s="89"/>
      <c r="AB168" s="89"/>
      <c r="AC168" s="89"/>
      <c r="AD168" s="89"/>
      <c r="AE168" s="89"/>
      <c r="AF168" s="84"/>
    </row>
    <row r="169" spans="1:37" s="25" customFormat="1" ht="12.75" customHeight="1" x14ac:dyDescent="0.2">
      <c r="A169" s="79" t="s">
        <v>24</v>
      </c>
      <c r="B169" s="80" t="s">
        <v>17</v>
      </c>
      <c r="C169" s="80">
        <f t="shared" ref="C169:AE169" si="8">IF($R$2&gt;0,+C164-VLOOKUP($R$2,$A$19:$AE$162,C$17-1989),0)</f>
        <v>0</v>
      </c>
      <c r="D169" s="80">
        <f t="shared" si="8"/>
        <v>0</v>
      </c>
      <c r="E169" s="80">
        <f t="shared" si="8"/>
        <v>0</v>
      </c>
      <c r="F169" s="80">
        <f t="shared" si="8"/>
        <v>0</v>
      </c>
      <c r="G169" s="80">
        <f t="shared" si="8"/>
        <v>0</v>
      </c>
      <c r="H169" s="88">
        <f t="shared" si="8"/>
        <v>0</v>
      </c>
      <c r="I169" s="88">
        <f t="shared" si="8"/>
        <v>0</v>
      </c>
      <c r="J169" s="88">
        <f t="shared" si="8"/>
        <v>0</v>
      </c>
      <c r="K169" s="88">
        <f t="shared" si="8"/>
        <v>0</v>
      </c>
      <c r="L169" s="88">
        <f t="shared" si="8"/>
        <v>0</v>
      </c>
      <c r="M169" s="88">
        <f t="shared" si="8"/>
        <v>0</v>
      </c>
      <c r="N169" s="88">
        <f t="shared" si="8"/>
        <v>0</v>
      </c>
      <c r="O169" s="88">
        <f t="shared" si="8"/>
        <v>0</v>
      </c>
      <c r="P169" s="88">
        <f t="shared" si="8"/>
        <v>0</v>
      </c>
      <c r="Q169" s="88">
        <f t="shared" si="8"/>
        <v>0</v>
      </c>
      <c r="R169" s="88">
        <f t="shared" si="8"/>
        <v>0</v>
      </c>
      <c r="S169" s="88">
        <f t="shared" si="8"/>
        <v>0</v>
      </c>
      <c r="T169" s="88">
        <f t="shared" si="8"/>
        <v>0</v>
      </c>
      <c r="U169" s="88">
        <f t="shared" si="8"/>
        <v>0</v>
      </c>
      <c r="V169" s="88">
        <f t="shared" si="8"/>
        <v>0</v>
      </c>
      <c r="W169" s="88">
        <f t="shared" si="8"/>
        <v>0</v>
      </c>
      <c r="X169" s="88">
        <f t="shared" si="8"/>
        <v>0</v>
      </c>
      <c r="Y169" s="88">
        <f t="shared" si="8"/>
        <v>0</v>
      </c>
      <c r="Z169" s="88">
        <f t="shared" si="8"/>
        <v>0</v>
      </c>
      <c r="AA169" s="88">
        <f t="shared" si="8"/>
        <v>0</v>
      </c>
      <c r="AB169" s="88">
        <f t="shared" si="8"/>
        <v>0</v>
      </c>
      <c r="AC169" s="88">
        <f t="shared" si="8"/>
        <v>0</v>
      </c>
      <c r="AD169" s="88">
        <f t="shared" si="8"/>
        <v>0</v>
      </c>
      <c r="AE169" s="88">
        <f t="shared" si="8"/>
        <v>0</v>
      </c>
      <c r="AF169" s="81">
        <f>SUM(C169:AE169)</f>
        <v>0</v>
      </c>
    </row>
    <row r="170" spans="1:37" s="25" customFormat="1" ht="12.75" customHeight="1" x14ac:dyDescent="0.2">
      <c r="A170" s="227" t="s">
        <v>102</v>
      </c>
      <c r="B170" s="80" t="s">
        <v>18</v>
      </c>
      <c r="C170" s="80">
        <f t="shared" ref="C170:AE170" si="9">IF($R$2&gt;0,+C165-VLOOKUP($R$2+0.1,$A$19:$AE$162,C$17-1989),0)</f>
        <v>0</v>
      </c>
      <c r="D170" s="80">
        <f t="shared" si="9"/>
        <v>0</v>
      </c>
      <c r="E170" s="80">
        <f t="shared" si="9"/>
        <v>0</v>
      </c>
      <c r="F170" s="80">
        <f t="shared" si="9"/>
        <v>0</v>
      </c>
      <c r="G170" s="80">
        <f t="shared" si="9"/>
        <v>0</v>
      </c>
      <c r="H170" s="88">
        <f t="shared" si="9"/>
        <v>0</v>
      </c>
      <c r="I170" s="88">
        <f t="shared" si="9"/>
        <v>0</v>
      </c>
      <c r="J170" s="88">
        <f t="shared" si="9"/>
        <v>0</v>
      </c>
      <c r="K170" s="88">
        <f t="shared" si="9"/>
        <v>0</v>
      </c>
      <c r="L170" s="88">
        <f t="shared" si="9"/>
        <v>0</v>
      </c>
      <c r="M170" s="88">
        <f t="shared" si="9"/>
        <v>0</v>
      </c>
      <c r="N170" s="88">
        <f t="shared" si="9"/>
        <v>0</v>
      </c>
      <c r="O170" s="88">
        <f t="shared" si="9"/>
        <v>0</v>
      </c>
      <c r="P170" s="88">
        <f t="shared" si="9"/>
        <v>0</v>
      </c>
      <c r="Q170" s="88">
        <f t="shared" si="9"/>
        <v>0</v>
      </c>
      <c r="R170" s="88">
        <f t="shared" si="9"/>
        <v>0</v>
      </c>
      <c r="S170" s="88">
        <f t="shared" si="9"/>
        <v>0</v>
      </c>
      <c r="T170" s="88">
        <f t="shared" si="9"/>
        <v>0</v>
      </c>
      <c r="U170" s="88">
        <f t="shared" si="9"/>
        <v>0</v>
      </c>
      <c r="V170" s="88">
        <f t="shared" si="9"/>
        <v>0</v>
      </c>
      <c r="W170" s="88">
        <f t="shared" si="9"/>
        <v>0</v>
      </c>
      <c r="X170" s="88">
        <f t="shared" si="9"/>
        <v>0</v>
      </c>
      <c r="Y170" s="88">
        <f t="shared" si="9"/>
        <v>0</v>
      </c>
      <c r="Z170" s="88">
        <f t="shared" si="9"/>
        <v>0</v>
      </c>
      <c r="AA170" s="88">
        <f t="shared" si="9"/>
        <v>0</v>
      </c>
      <c r="AB170" s="88">
        <f t="shared" si="9"/>
        <v>0</v>
      </c>
      <c r="AC170" s="88">
        <f t="shared" si="9"/>
        <v>0</v>
      </c>
      <c r="AD170" s="88">
        <f t="shared" si="9"/>
        <v>0</v>
      </c>
      <c r="AE170" s="88">
        <f t="shared" si="9"/>
        <v>0</v>
      </c>
      <c r="AF170" s="81">
        <f>SUM(C170:AE170)</f>
        <v>0</v>
      </c>
    </row>
    <row r="171" spans="1:37" s="25" customFormat="1" ht="12.75" customHeight="1" x14ac:dyDescent="0.2">
      <c r="A171" s="79" t="s">
        <v>25</v>
      </c>
      <c r="B171" s="80" t="s">
        <v>19</v>
      </c>
      <c r="C171" s="80">
        <f t="shared" ref="C171:AE171" si="10">IF($R$2&gt;0,+C166-VLOOKUP($R$2+0.2,$A$19:$AE$162,C$17-1989),0)</f>
        <v>0</v>
      </c>
      <c r="D171" s="80">
        <f t="shared" si="10"/>
        <v>0</v>
      </c>
      <c r="E171" s="80">
        <f t="shared" si="10"/>
        <v>0</v>
      </c>
      <c r="F171" s="80">
        <f t="shared" si="10"/>
        <v>0</v>
      </c>
      <c r="G171" s="80">
        <f t="shared" si="10"/>
        <v>0</v>
      </c>
      <c r="H171" s="88">
        <f t="shared" si="10"/>
        <v>0</v>
      </c>
      <c r="I171" s="88">
        <f t="shared" si="10"/>
        <v>0</v>
      </c>
      <c r="J171" s="88">
        <f t="shared" si="10"/>
        <v>0</v>
      </c>
      <c r="K171" s="88">
        <f t="shared" si="10"/>
        <v>0</v>
      </c>
      <c r="L171" s="88">
        <f t="shared" si="10"/>
        <v>0</v>
      </c>
      <c r="M171" s="88">
        <f t="shared" si="10"/>
        <v>0</v>
      </c>
      <c r="N171" s="88">
        <f t="shared" si="10"/>
        <v>0</v>
      </c>
      <c r="O171" s="88">
        <f t="shared" si="10"/>
        <v>0</v>
      </c>
      <c r="P171" s="88">
        <f t="shared" si="10"/>
        <v>0</v>
      </c>
      <c r="Q171" s="88">
        <f t="shared" si="10"/>
        <v>0</v>
      </c>
      <c r="R171" s="88">
        <f t="shared" si="10"/>
        <v>0</v>
      </c>
      <c r="S171" s="88">
        <f t="shared" si="10"/>
        <v>0</v>
      </c>
      <c r="T171" s="88">
        <f t="shared" si="10"/>
        <v>0</v>
      </c>
      <c r="U171" s="88">
        <f t="shared" si="10"/>
        <v>0</v>
      </c>
      <c r="V171" s="88">
        <f t="shared" si="10"/>
        <v>0</v>
      </c>
      <c r="W171" s="88">
        <f t="shared" si="10"/>
        <v>0</v>
      </c>
      <c r="X171" s="88">
        <f t="shared" si="10"/>
        <v>0</v>
      </c>
      <c r="Y171" s="88">
        <f t="shared" si="10"/>
        <v>0</v>
      </c>
      <c r="Z171" s="88">
        <f t="shared" si="10"/>
        <v>0</v>
      </c>
      <c r="AA171" s="88">
        <f t="shared" si="10"/>
        <v>0</v>
      </c>
      <c r="AB171" s="88">
        <f t="shared" si="10"/>
        <v>0</v>
      </c>
      <c r="AC171" s="88">
        <f t="shared" si="10"/>
        <v>0</v>
      </c>
      <c r="AD171" s="88">
        <f t="shared" si="10"/>
        <v>0</v>
      </c>
      <c r="AE171" s="88">
        <f t="shared" si="10"/>
        <v>0</v>
      </c>
      <c r="AF171" s="81">
        <f>SUM(C171:AE171)</f>
        <v>0</v>
      </c>
    </row>
    <row r="172" spans="1:37" s="25" customFormat="1" ht="12.75" customHeight="1" thickBot="1" x14ac:dyDescent="0.25">
      <c r="A172" s="90" t="s">
        <v>26</v>
      </c>
      <c r="B172" s="91" t="s">
        <v>20</v>
      </c>
      <c r="C172" s="91">
        <f t="shared" ref="C172:AE172" si="11">IF($R$2&gt;0,+C167-VLOOKUP($R$2+0.3,$A$19:$AE$162,C$17-1989),0)</f>
        <v>0</v>
      </c>
      <c r="D172" s="91">
        <f t="shared" si="11"/>
        <v>0</v>
      </c>
      <c r="E172" s="91">
        <f t="shared" si="11"/>
        <v>0</v>
      </c>
      <c r="F172" s="91">
        <f t="shared" si="11"/>
        <v>0</v>
      </c>
      <c r="G172" s="91">
        <f t="shared" si="11"/>
        <v>0</v>
      </c>
      <c r="H172" s="92">
        <f t="shared" si="11"/>
        <v>0</v>
      </c>
      <c r="I172" s="92">
        <f t="shared" si="11"/>
        <v>0</v>
      </c>
      <c r="J172" s="92">
        <f t="shared" si="11"/>
        <v>0</v>
      </c>
      <c r="K172" s="92">
        <f t="shared" si="11"/>
        <v>0</v>
      </c>
      <c r="L172" s="92">
        <f t="shared" si="11"/>
        <v>0</v>
      </c>
      <c r="M172" s="92">
        <f t="shared" si="11"/>
        <v>0</v>
      </c>
      <c r="N172" s="92">
        <f t="shared" si="11"/>
        <v>0</v>
      </c>
      <c r="O172" s="92">
        <f t="shared" si="11"/>
        <v>0</v>
      </c>
      <c r="P172" s="92">
        <f t="shared" si="11"/>
        <v>0</v>
      </c>
      <c r="Q172" s="92">
        <f t="shared" si="11"/>
        <v>0</v>
      </c>
      <c r="R172" s="92">
        <f t="shared" si="11"/>
        <v>0</v>
      </c>
      <c r="S172" s="92">
        <f t="shared" si="11"/>
        <v>0</v>
      </c>
      <c r="T172" s="92">
        <f t="shared" si="11"/>
        <v>0</v>
      </c>
      <c r="U172" s="92">
        <f t="shared" si="11"/>
        <v>0</v>
      </c>
      <c r="V172" s="92">
        <f t="shared" si="11"/>
        <v>0</v>
      </c>
      <c r="W172" s="92">
        <f t="shared" si="11"/>
        <v>0</v>
      </c>
      <c r="X172" s="92">
        <f t="shared" si="11"/>
        <v>0</v>
      </c>
      <c r="Y172" s="92">
        <f t="shared" si="11"/>
        <v>0</v>
      </c>
      <c r="Z172" s="92">
        <f t="shared" si="11"/>
        <v>0</v>
      </c>
      <c r="AA172" s="92">
        <f t="shared" si="11"/>
        <v>0</v>
      </c>
      <c r="AB172" s="92">
        <f t="shared" si="11"/>
        <v>0</v>
      </c>
      <c r="AC172" s="92">
        <f t="shared" si="11"/>
        <v>0</v>
      </c>
      <c r="AD172" s="92">
        <f t="shared" si="11"/>
        <v>0</v>
      </c>
      <c r="AE172" s="92">
        <f t="shared" si="11"/>
        <v>0</v>
      </c>
      <c r="AF172" s="93">
        <f>SUM(C172:AE172)</f>
        <v>0</v>
      </c>
    </row>
    <row r="173" spans="1:37" s="25" customFormat="1" ht="12.75" customHeight="1" x14ac:dyDescent="0.2">
      <c r="A173" s="51"/>
      <c r="B173" s="53"/>
      <c r="C173" s="53"/>
      <c r="D173" s="53"/>
      <c r="E173" s="53"/>
      <c r="F173" s="53"/>
      <c r="G173" s="53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W173" s="29"/>
      <c r="AC173" s="267"/>
      <c r="AD173" s="267"/>
      <c r="AE173" s="267"/>
    </row>
    <row r="174" spans="1:37" ht="12.75" customHeight="1" x14ac:dyDescent="0.2">
      <c r="A174" s="51"/>
      <c r="B174" s="53"/>
      <c r="C174" s="53"/>
      <c r="D174" s="53"/>
      <c r="E174" s="53"/>
      <c r="F174" s="53"/>
      <c r="G174" s="53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1:37" ht="12.75" customHeight="1" x14ac:dyDescent="0.2">
      <c r="A175" s="51"/>
      <c r="B175" s="53"/>
      <c r="C175" s="53"/>
      <c r="D175" s="53"/>
      <c r="E175" s="53"/>
      <c r="F175" s="53"/>
      <c r="G175" s="53"/>
      <c r="H175" s="94"/>
      <c r="I175" s="94"/>
      <c r="J175" s="94"/>
      <c r="K175" s="94"/>
      <c r="L175" s="94"/>
      <c r="M175" s="94"/>
      <c r="N175" s="94"/>
      <c r="O175" s="94"/>
      <c r="P175" s="94"/>
      <c r="Q175" s="240" t="s">
        <v>104</v>
      </c>
      <c r="R175" s="94"/>
      <c r="S175" s="94"/>
      <c r="T175" s="94"/>
      <c r="U175" s="94"/>
      <c r="Y175" s="1"/>
      <c r="Z175" s="1"/>
      <c r="AA175" s="1"/>
      <c r="AB175" s="1"/>
      <c r="AC175" s="270"/>
      <c r="AD175" s="270"/>
      <c r="AE175" s="278"/>
      <c r="AF175" s="2"/>
      <c r="AG175" s="2"/>
      <c r="AH175" s="2"/>
      <c r="AI175" s="2"/>
      <c r="AJ175" s="2"/>
      <c r="AK175" s="2"/>
    </row>
    <row r="176" spans="1:37" ht="26.25" customHeight="1" x14ac:dyDescent="0.4">
      <c r="A176" s="284" t="s">
        <v>107</v>
      </c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"/>
      <c r="AH176" s="2"/>
      <c r="AI176" s="2"/>
      <c r="AJ176" s="2"/>
      <c r="AK176" s="2"/>
    </row>
    <row r="177" spans="1:37" ht="26.25" customHeight="1" x14ac:dyDescent="0.4">
      <c r="A177" s="51"/>
      <c r="B177" s="52"/>
      <c r="C177" s="52"/>
      <c r="D177" s="52"/>
      <c r="E177" s="52"/>
      <c r="F177" s="53"/>
      <c r="G177" s="52"/>
      <c r="I177" s="54"/>
      <c r="J177" s="55"/>
      <c r="K177" s="55"/>
      <c r="L177" s="55"/>
      <c r="M177" s="55"/>
      <c r="N177" s="55"/>
      <c r="O177" s="56"/>
      <c r="Q177" s="56" t="s">
        <v>103</v>
      </c>
      <c r="R177" s="95">
        <f>IF($R$2&gt;0,$R$2,"")</f>
        <v>2018</v>
      </c>
      <c r="U177" s="53"/>
      <c r="Y177" s="1"/>
      <c r="Z177" s="1"/>
      <c r="AA177" s="1"/>
      <c r="AB177" s="1"/>
      <c r="AC177" s="270"/>
      <c r="AD177" s="270"/>
      <c r="AE177" s="278"/>
      <c r="AF177" s="2"/>
      <c r="AG177" s="2"/>
      <c r="AH177" s="2"/>
      <c r="AI177" s="2"/>
      <c r="AJ177" s="2"/>
      <c r="AK177" s="2"/>
    </row>
    <row r="178" spans="1:37" ht="12.75" customHeight="1" x14ac:dyDescent="0.2">
      <c r="A178" s="96"/>
      <c r="B178" s="97"/>
      <c r="C178" s="97"/>
      <c r="D178" s="97"/>
      <c r="E178" s="97"/>
      <c r="F178" s="97"/>
      <c r="G178" s="98"/>
      <c r="I178" s="99"/>
      <c r="J178" s="99"/>
      <c r="K178" s="99"/>
      <c r="L178" s="99"/>
      <c r="M178" s="99"/>
      <c r="N178" s="58"/>
      <c r="O178" s="58"/>
      <c r="P178" s="59"/>
      <c r="Q178" s="57"/>
      <c r="R178" s="57"/>
      <c r="U178" s="57"/>
      <c r="Y178" s="1"/>
      <c r="Z178" s="1"/>
      <c r="AA178" s="1"/>
      <c r="AB178" s="1"/>
      <c r="AC178" s="270"/>
      <c r="AD178" s="270"/>
      <c r="AE178" s="278"/>
      <c r="AF178" s="2"/>
      <c r="AG178" s="2"/>
      <c r="AH178" s="2"/>
      <c r="AI178" s="2"/>
      <c r="AJ178" s="2"/>
      <c r="AK178" s="2"/>
    </row>
    <row r="179" spans="1:37" ht="15.75" x14ac:dyDescent="0.25">
      <c r="A179" s="96"/>
      <c r="B179" s="97"/>
      <c r="C179" s="97"/>
      <c r="D179" s="97"/>
      <c r="E179" s="97"/>
      <c r="F179" s="97"/>
      <c r="G179" s="98"/>
      <c r="I179" s="285" t="s">
        <v>108</v>
      </c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57"/>
      <c r="Y179" s="1"/>
      <c r="Z179" s="1"/>
      <c r="AA179" s="1"/>
      <c r="AB179" s="1"/>
      <c r="AC179" s="270"/>
      <c r="AD179" s="270"/>
      <c r="AE179" s="278"/>
      <c r="AF179" s="2"/>
      <c r="AG179" s="2"/>
      <c r="AH179" s="2"/>
      <c r="AI179" s="2"/>
      <c r="AJ179" s="2"/>
      <c r="AK179" s="2"/>
    </row>
    <row r="180" spans="1:37" ht="12.75" customHeight="1" thickBot="1" x14ac:dyDescent="0.25">
      <c r="A180" s="96"/>
      <c r="B180" s="97"/>
      <c r="C180" s="97"/>
      <c r="D180" s="97"/>
      <c r="E180" s="97"/>
      <c r="F180" s="97"/>
      <c r="G180" s="98"/>
      <c r="I180" s="99"/>
      <c r="J180" s="99"/>
      <c r="K180" s="99"/>
      <c r="L180" s="99"/>
      <c r="M180" s="99"/>
      <c r="N180" s="58"/>
      <c r="O180" s="58"/>
      <c r="P180" s="59"/>
      <c r="Q180" s="57"/>
      <c r="R180" s="57"/>
      <c r="U180" s="57"/>
      <c r="Y180" s="1"/>
      <c r="Z180" s="1"/>
      <c r="AA180" s="1"/>
      <c r="AB180" s="1"/>
      <c r="AC180" s="270"/>
      <c r="AD180" s="270"/>
      <c r="AE180" s="278"/>
      <c r="AF180" s="2"/>
      <c r="AG180" s="2"/>
      <c r="AH180" s="2"/>
      <c r="AI180" s="2"/>
      <c r="AJ180" s="2"/>
      <c r="AK180" s="2"/>
    </row>
    <row r="181" spans="1:37" ht="12.75" customHeight="1" x14ac:dyDescent="0.2">
      <c r="A181" s="96"/>
      <c r="B181" s="97"/>
      <c r="C181" s="97"/>
      <c r="D181" s="97"/>
      <c r="E181" s="97"/>
      <c r="I181" s="97"/>
      <c r="J181" s="98"/>
      <c r="K181" s="100" t="str">
        <f t="shared" ref="K181:K187" si="12">+K6</f>
        <v>TYPE:</v>
      </c>
      <c r="L181" s="101"/>
      <c r="M181" s="102" t="str">
        <f>+M6</f>
        <v>Individual</v>
      </c>
      <c r="N181" s="101"/>
      <c r="O181" s="101"/>
      <c r="P181" s="101" t="str">
        <f>+P6</f>
        <v>SMSBP:</v>
      </c>
      <c r="Q181" s="101">
        <f>+Q6</f>
        <v>0</v>
      </c>
      <c r="R181" s="103"/>
      <c r="S181" s="57"/>
      <c r="T181" s="57"/>
      <c r="U181" s="57"/>
      <c r="AF181" s="2"/>
    </row>
    <row r="182" spans="1:37" ht="12.75" customHeight="1" x14ac:dyDescent="0.2">
      <c r="A182" s="96"/>
      <c r="B182" s="97"/>
      <c r="C182" s="97"/>
      <c r="D182" s="97"/>
      <c r="E182" s="97"/>
      <c r="I182" s="97"/>
      <c r="J182" s="98"/>
      <c r="K182" s="104" t="str">
        <f t="shared" si="12"/>
        <v>FOR THE STATE OF:</v>
      </c>
      <c r="L182" s="105"/>
      <c r="M182" s="105">
        <f>+M7</f>
        <v>0</v>
      </c>
      <c r="N182" s="105"/>
      <c r="O182" s="105"/>
      <c r="P182" s="105"/>
      <c r="Q182" s="105"/>
      <c r="R182" s="106"/>
      <c r="S182" s="57"/>
      <c r="T182" s="57"/>
      <c r="U182" s="57"/>
    </row>
    <row r="183" spans="1:37" ht="12.75" customHeight="1" x14ac:dyDescent="0.2">
      <c r="A183" s="96"/>
      <c r="B183" s="97"/>
      <c r="C183" s="97"/>
      <c r="D183" s="97"/>
      <c r="E183" s="97"/>
      <c r="I183" s="97"/>
      <c r="J183" s="98"/>
      <c r="K183" s="104" t="str">
        <f t="shared" si="12"/>
        <v>COMPANY NAME:</v>
      </c>
      <c r="L183" s="105"/>
      <c r="M183" s="105">
        <f>+M8</f>
        <v>0</v>
      </c>
      <c r="N183" s="105"/>
      <c r="O183" s="105"/>
      <c r="P183" s="105"/>
      <c r="Q183" s="105"/>
      <c r="R183" s="106"/>
      <c r="S183" s="57"/>
      <c r="T183" s="57"/>
      <c r="U183" s="57"/>
    </row>
    <row r="184" spans="1:37" ht="12.75" customHeight="1" x14ac:dyDescent="0.2">
      <c r="A184" s="96"/>
      <c r="B184" s="97"/>
      <c r="C184" s="97"/>
      <c r="D184" s="97"/>
      <c r="E184" s="97"/>
      <c r="I184" s="97"/>
      <c r="J184" s="98"/>
      <c r="K184" s="104" t="str">
        <f t="shared" si="12"/>
        <v>NAIC GROUP CODE:</v>
      </c>
      <c r="L184" s="105"/>
      <c r="M184" s="105">
        <f>+M9</f>
        <v>0</v>
      </c>
      <c r="N184" s="105"/>
      <c r="O184" s="105"/>
      <c r="P184" s="105" t="str">
        <f>+P9</f>
        <v>NAIC #:</v>
      </c>
      <c r="Q184" s="105">
        <f>+Q9</f>
        <v>0</v>
      </c>
      <c r="R184" s="106"/>
      <c r="S184" s="57"/>
      <c r="T184" s="57"/>
      <c r="U184" s="57"/>
    </row>
    <row r="185" spans="1:37" ht="12.75" customHeight="1" x14ac:dyDescent="0.2">
      <c r="A185" s="96"/>
      <c r="B185" s="97"/>
      <c r="C185" s="97"/>
      <c r="D185" s="97"/>
      <c r="E185" s="97"/>
      <c r="I185" s="97"/>
      <c r="J185" s="98"/>
      <c r="K185" s="104" t="str">
        <f t="shared" si="12"/>
        <v>ADDRESS:</v>
      </c>
      <c r="L185" s="105"/>
      <c r="M185" s="105">
        <f>+M10</f>
        <v>0</v>
      </c>
      <c r="N185" s="105"/>
      <c r="O185" s="105"/>
      <c r="P185" s="105"/>
      <c r="Q185" s="105"/>
      <c r="R185" s="106"/>
      <c r="S185" s="57"/>
      <c r="T185" s="57"/>
      <c r="U185" s="57"/>
    </row>
    <row r="186" spans="1:37" ht="12.75" customHeight="1" x14ac:dyDescent="0.2">
      <c r="A186" s="96"/>
      <c r="B186" s="97"/>
      <c r="C186" s="97"/>
      <c r="D186" s="97"/>
      <c r="E186" s="97"/>
      <c r="I186" s="97"/>
      <c r="J186" s="98"/>
      <c r="K186" s="104" t="str">
        <f t="shared" si="12"/>
        <v>PERSON COMPLETING THIS EXHIBIT:</v>
      </c>
      <c r="L186" s="105"/>
      <c r="M186" s="105"/>
      <c r="N186" s="105"/>
      <c r="O186" s="105">
        <f>+O11</f>
        <v>0</v>
      </c>
      <c r="P186" s="105"/>
      <c r="Q186" s="105"/>
      <c r="R186" s="106"/>
      <c r="S186" s="57"/>
      <c r="T186" s="57"/>
      <c r="U186" s="57"/>
    </row>
    <row r="187" spans="1:37" ht="12.75" customHeight="1" thickBot="1" x14ac:dyDescent="0.25">
      <c r="A187" s="96"/>
      <c r="B187" s="97"/>
      <c r="C187" s="97"/>
      <c r="D187" s="97"/>
      <c r="E187" s="97"/>
      <c r="I187" s="97"/>
      <c r="J187" s="98"/>
      <c r="K187" s="107" t="str">
        <f t="shared" si="12"/>
        <v>TITLE:</v>
      </c>
      <c r="L187" s="108"/>
      <c r="M187" s="108">
        <f>+M12</f>
        <v>0</v>
      </c>
      <c r="N187" s="108"/>
      <c r="O187" s="108"/>
      <c r="P187" s="108" t="str">
        <f>+P12</f>
        <v>TEL NO:</v>
      </c>
      <c r="Q187" s="108">
        <f>+Q12</f>
        <v>0</v>
      </c>
      <c r="R187" s="109"/>
      <c r="S187" s="57"/>
      <c r="T187" s="57"/>
      <c r="U187" s="57"/>
    </row>
    <row r="188" spans="1:37" ht="12.75" customHeight="1" x14ac:dyDescent="0.2">
      <c r="A188" s="96"/>
      <c r="B188" s="97"/>
      <c r="C188" s="97"/>
      <c r="D188" s="97"/>
      <c r="E188" s="97"/>
      <c r="I188" s="97"/>
      <c r="J188" s="98"/>
      <c r="K188" s="97"/>
      <c r="L188" s="97"/>
      <c r="M188" s="97"/>
      <c r="N188" s="97"/>
      <c r="O188" s="97"/>
      <c r="P188" s="97"/>
      <c r="Q188" s="97"/>
      <c r="R188" s="97"/>
      <c r="S188" s="57"/>
      <c r="T188" s="57"/>
      <c r="U188" s="57"/>
    </row>
    <row r="189" spans="1:37" ht="12.75" customHeight="1" thickBot="1" x14ac:dyDescent="0.25">
      <c r="A189" s="51"/>
      <c r="B189" s="53"/>
      <c r="C189" s="53"/>
      <c r="D189" s="53"/>
      <c r="E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4"/>
    </row>
    <row r="190" spans="1:37" ht="12.75" customHeight="1" x14ac:dyDescent="0.2">
      <c r="A190" s="51"/>
      <c r="B190" s="53"/>
      <c r="C190" s="53"/>
      <c r="D190" s="53"/>
      <c r="E190" s="53"/>
      <c r="I190" s="53"/>
      <c r="J190" s="53"/>
      <c r="K190" s="110"/>
      <c r="L190" s="70"/>
      <c r="M190" s="70"/>
      <c r="N190" s="70"/>
      <c r="O190" s="70"/>
      <c r="P190" s="111" t="s">
        <v>27</v>
      </c>
      <c r="Q190" s="112"/>
      <c r="R190" s="113" t="s">
        <v>28</v>
      </c>
      <c r="S190" s="53"/>
      <c r="T190" s="53"/>
      <c r="U190" s="53"/>
      <c r="V190" s="4"/>
    </row>
    <row r="191" spans="1:37" ht="12.75" customHeight="1" x14ac:dyDescent="0.2">
      <c r="A191" s="51"/>
      <c r="B191" s="53"/>
      <c r="C191" s="53"/>
      <c r="D191" s="53"/>
      <c r="E191" s="53"/>
      <c r="I191" s="53"/>
      <c r="J191" s="53"/>
      <c r="K191" s="115"/>
      <c r="L191" s="64"/>
      <c r="M191" s="64"/>
      <c r="N191" s="64"/>
      <c r="O191" s="64"/>
      <c r="P191" s="116" t="s">
        <v>29</v>
      </c>
      <c r="Q191" s="117"/>
      <c r="R191" s="118" t="s">
        <v>30</v>
      </c>
      <c r="S191" s="53"/>
      <c r="T191" s="53"/>
      <c r="U191" s="53"/>
      <c r="V191" s="11"/>
    </row>
    <row r="192" spans="1:37" ht="12.75" customHeight="1" x14ac:dyDescent="0.2">
      <c r="A192" s="51"/>
      <c r="B192" s="53"/>
      <c r="C192" s="53"/>
      <c r="D192" s="53"/>
      <c r="E192" s="53"/>
      <c r="I192" s="53"/>
      <c r="J192" s="53"/>
      <c r="K192" s="115" t="s">
        <v>31</v>
      </c>
      <c r="L192" s="64"/>
      <c r="M192" s="64"/>
      <c r="N192" s="64"/>
      <c r="O192" s="64"/>
      <c r="P192" s="116" t="s">
        <v>32</v>
      </c>
      <c r="Q192" s="117"/>
      <c r="R192" s="118" t="s">
        <v>33</v>
      </c>
      <c r="S192" s="53"/>
      <c r="T192" s="53"/>
      <c r="U192" s="53"/>
      <c r="V192" s="11"/>
    </row>
    <row r="193" spans="1:22" ht="12.75" customHeight="1" x14ac:dyDescent="0.2">
      <c r="A193" s="51"/>
      <c r="B193" s="53"/>
      <c r="C193" s="53"/>
      <c r="D193" s="53"/>
      <c r="E193" s="53"/>
      <c r="I193" s="53"/>
      <c r="J193" s="53"/>
      <c r="K193" s="115"/>
      <c r="L193" s="64"/>
      <c r="M193" s="64"/>
      <c r="N193" s="64"/>
      <c r="O193" s="64"/>
      <c r="P193" s="119"/>
      <c r="Q193" s="120"/>
      <c r="R193" s="121"/>
      <c r="S193" s="53"/>
      <c r="T193" s="53"/>
      <c r="U193" s="53"/>
      <c r="V193" s="11"/>
    </row>
    <row r="194" spans="1:22" ht="12.75" customHeight="1" x14ac:dyDescent="0.2">
      <c r="A194" s="51"/>
      <c r="B194" s="53"/>
      <c r="C194" s="53"/>
      <c r="D194" s="53"/>
      <c r="E194" s="53"/>
      <c r="I194" s="53"/>
      <c r="J194" s="53"/>
      <c r="K194" s="122">
        <v>1</v>
      </c>
      <c r="L194" s="123" t="s">
        <v>34</v>
      </c>
      <c r="M194" s="123"/>
      <c r="N194" s="123"/>
      <c r="O194" s="123"/>
      <c r="P194" s="124"/>
      <c r="Q194" s="123"/>
      <c r="R194" s="125"/>
      <c r="S194" s="53"/>
      <c r="T194" s="53"/>
      <c r="U194" s="53"/>
      <c r="V194" s="11"/>
    </row>
    <row r="195" spans="1:22" ht="12.75" customHeight="1" x14ac:dyDescent="0.2">
      <c r="A195" s="51"/>
      <c r="B195" s="53"/>
      <c r="C195" s="53"/>
      <c r="D195" s="53"/>
      <c r="E195" s="53"/>
      <c r="I195" s="126"/>
      <c r="J195" s="53"/>
      <c r="K195" s="127"/>
      <c r="L195" s="128" t="s">
        <v>35</v>
      </c>
      <c r="M195" s="129" t="s">
        <v>36</v>
      </c>
      <c r="N195" s="129"/>
      <c r="O195" s="129"/>
      <c r="P195" s="130">
        <f>HLOOKUP($R$2,$A$17:$AF$172,148)</f>
        <v>0</v>
      </c>
      <c r="Q195" s="129"/>
      <c r="R195" s="131">
        <f>HLOOKUP($R$2,$A$17:$AF$172,149)</f>
        <v>0</v>
      </c>
      <c r="S195" s="53"/>
      <c r="T195" s="53"/>
      <c r="U195" s="53"/>
      <c r="V195" s="11"/>
    </row>
    <row r="196" spans="1:22" ht="12.75" customHeight="1" x14ac:dyDescent="0.2">
      <c r="A196" s="51"/>
      <c r="B196" s="53"/>
      <c r="C196" s="53"/>
      <c r="D196" s="53"/>
      <c r="E196" s="53"/>
      <c r="I196" s="126"/>
      <c r="J196" s="53"/>
      <c r="K196" s="127"/>
      <c r="L196" s="128" t="s">
        <v>37</v>
      </c>
      <c r="M196" s="129" t="s">
        <v>38</v>
      </c>
      <c r="N196" s="129"/>
      <c r="O196" s="129"/>
      <c r="P196" s="130">
        <f>+P195-P197</f>
        <v>0</v>
      </c>
      <c r="Q196" s="129"/>
      <c r="R196" s="131">
        <f>+R195-R197</f>
        <v>0</v>
      </c>
      <c r="S196" s="53"/>
      <c r="T196" s="53"/>
      <c r="U196" s="53"/>
      <c r="V196" s="4"/>
    </row>
    <row r="197" spans="1:22" ht="12.75" customHeight="1" x14ac:dyDescent="0.2">
      <c r="A197" s="51"/>
      <c r="B197" s="53"/>
      <c r="C197" s="53"/>
      <c r="D197" s="53"/>
      <c r="E197" s="53"/>
      <c r="I197" s="126"/>
      <c r="J197" s="53"/>
      <c r="K197" s="132"/>
      <c r="L197" s="133" t="s">
        <v>39</v>
      </c>
      <c r="M197" s="134" t="s">
        <v>40</v>
      </c>
      <c r="N197" s="134"/>
      <c r="O197" s="134"/>
      <c r="P197" s="135">
        <f>HLOOKUP($R$2,$A$17:$AF$172,153)</f>
        <v>0</v>
      </c>
      <c r="Q197" s="134"/>
      <c r="R197" s="136">
        <f>HLOOKUP($R$2,$A$17:$AF$172,154)</f>
        <v>0</v>
      </c>
      <c r="S197" s="53"/>
      <c r="T197" s="53"/>
      <c r="U197" s="53"/>
      <c r="V197" s="4"/>
    </row>
    <row r="198" spans="1:22" ht="12.75" customHeight="1" x14ac:dyDescent="0.2">
      <c r="A198" s="51"/>
      <c r="B198" s="53"/>
      <c r="C198" s="53"/>
      <c r="D198" s="53"/>
      <c r="E198" s="53"/>
      <c r="I198" s="53"/>
      <c r="J198" s="53"/>
      <c r="K198" s="132">
        <v>2</v>
      </c>
      <c r="L198" s="134" t="s">
        <v>41</v>
      </c>
      <c r="M198" s="134"/>
      <c r="N198" s="134"/>
      <c r="O198" s="134"/>
      <c r="P198" s="135">
        <f>+AF164-P195</f>
        <v>0</v>
      </c>
      <c r="Q198" s="134"/>
      <c r="R198" s="136">
        <f>+AF165-R195</f>
        <v>0</v>
      </c>
      <c r="S198" s="53"/>
      <c r="T198" s="53"/>
      <c r="U198" s="53"/>
      <c r="V198" s="4"/>
    </row>
    <row r="199" spans="1:22" ht="12.75" customHeight="1" x14ac:dyDescent="0.2">
      <c r="A199" s="51"/>
      <c r="B199" s="53"/>
      <c r="C199" s="53"/>
      <c r="D199" s="53"/>
      <c r="E199" s="53"/>
      <c r="I199" s="53"/>
      <c r="J199" s="53"/>
      <c r="K199" s="132">
        <v>3</v>
      </c>
      <c r="L199" s="134" t="s">
        <v>42</v>
      </c>
      <c r="M199" s="134"/>
      <c r="N199" s="134"/>
      <c r="O199" s="134"/>
      <c r="P199" s="137">
        <f>+P197+P198</f>
        <v>0</v>
      </c>
      <c r="Q199" s="138"/>
      <c r="R199" s="139">
        <f>+R197+R198</f>
        <v>0</v>
      </c>
      <c r="S199" s="53"/>
      <c r="T199" s="53"/>
      <c r="U199" s="53"/>
      <c r="V199" s="4"/>
    </row>
    <row r="200" spans="1:22" ht="12.75" customHeight="1" x14ac:dyDescent="0.2">
      <c r="A200" s="51"/>
      <c r="B200" s="53"/>
      <c r="C200" s="53"/>
      <c r="D200" s="53"/>
      <c r="E200" s="53"/>
      <c r="I200" s="52"/>
      <c r="J200" s="53"/>
      <c r="K200" s="140">
        <v>4</v>
      </c>
      <c r="L200" s="141" t="s">
        <v>43</v>
      </c>
      <c r="M200" s="134"/>
      <c r="N200" s="134"/>
      <c r="O200" s="134"/>
      <c r="P200" s="134"/>
      <c r="Q200" s="31">
        <v>0</v>
      </c>
      <c r="R200" s="142"/>
      <c r="S200" s="53"/>
      <c r="T200" s="53"/>
      <c r="U200" s="53"/>
      <c r="V200" s="4"/>
    </row>
    <row r="201" spans="1:22" ht="12.75" customHeight="1" x14ac:dyDescent="0.2">
      <c r="A201" s="51"/>
      <c r="B201" s="53"/>
      <c r="C201" s="53"/>
      <c r="D201" s="53"/>
      <c r="E201" s="53"/>
      <c r="I201" s="52"/>
      <c r="J201" s="53"/>
      <c r="K201" s="140">
        <v>5</v>
      </c>
      <c r="L201" s="141" t="s">
        <v>44</v>
      </c>
      <c r="M201" s="134"/>
      <c r="N201" s="134"/>
      <c r="O201" s="134"/>
      <c r="P201" s="134"/>
      <c r="Q201" s="30">
        <v>0</v>
      </c>
      <c r="R201" s="142"/>
      <c r="S201" s="53"/>
      <c r="T201" s="53"/>
      <c r="U201" s="53"/>
      <c r="V201" s="4"/>
    </row>
    <row r="202" spans="1:22" ht="12.75" customHeight="1" x14ac:dyDescent="0.2">
      <c r="A202" s="51"/>
      <c r="B202" s="53"/>
      <c r="C202" s="53"/>
      <c r="D202" s="53"/>
      <c r="E202" s="53"/>
      <c r="I202" s="53"/>
      <c r="J202" s="53"/>
      <c r="K202" s="132">
        <v>6</v>
      </c>
      <c r="L202" s="134" t="s">
        <v>45</v>
      </c>
      <c r="M202" s="134"/>
      <c r="N202" s="134"/>
      <c r="O202" s="134"/>
      <c r="P202" s="134"/>
      <c r="Q202" s="143">
        <f>Q200+Q201</f>
        <v>0</v>
      </c>
      <c r="R202" s="142"/>
      <c r="S202" s="53"/>
      <c r="T202" s="53"/>
      <c r="U202" s="53"/>
      <c r="V202" s="4"/>
    </row>
    <row r="203" spans="1:22" ht="12.75" customHeight="1" x14ac:dyDescent="0.2">
      <c r="A203" s="51"/>
      <c r="B203" s="53"/>
      <c r="C203" s="53"/>
      <c r="D203" s="53"/>
      <c r="E203" s="53"/>
      <c r="I203" s="114"/>
      <c r="J203" s="53"/>
      <c r="K203" s="115">
        <v>7</v>
      </c>
      <c r="L203" s="144" t="s">
        <v>46</v>
      </c>
      <c r="M203" s="64"/>
      <c r="N203" s="64"/>
      <c r="O203" s="64"/>
      <c r="P203" s="64"/>
      <c r="Q203" s="145"/>
      <c r="R203" s="61"/>
      <c r="S203" s="53"/>
      <c r="T203" s="53"/>
      <c r="U203" s="53"/>
      <c r="V203" s="4"/>
    </row>
    <row r="204" spans="1:22" ht="12.75" customHeight="1" x14ac:dyDescent="0.2">
      <c r="A204" s="51"/>
      <c r="B204" s="53"/>
      <c r="C204" s="53"/>
      <c r="D204" s="53"/>
      <c r="E204" s="53"/>
      <c r="I204" s="53"/>
      <c r="J204" s="53"/>
      <c r="K204" s="132"/>
      <c r="L204" s="134"/>
      <c r="M204" s="134" t="s">
        <v>47</v>
      </c>
      <c r="N204" s="134"/>
      <c r="O204" s="134"/>
      <c r="P204" s="134"/>
      <c r="Q204" s="146">
        <f>Q277</f>
        <v>0</v>
      </c>
      <c r="R204" s="142"/>
      <c r="S204" s="53"/>
      <c r="T204" s="53"/>
      <c r="U204" s="53"/>
      <c r="V204" s="4"/>
    </row>
    <row r="205" spans="1:22" ht="12.75" customHeight="1" x14ac:dyDescent="0.2">
      <c r="A205" s="51"/>
      <c r="B205" s="53"/>
      <c r="C205" s="53"/>
      <c r="D205" s="53"/>
      <c r="E205" s="53"/>
      <c r="I205" s="114"/>
      <c r="J205" s="53"/>
      <c r="K205" s="115">
        <v>8</v>
      </c>
      <c r="L205" s="144" t="s">
        <v>48</v>
      </c>
      <c r="M205" s="64"/>
      <c r="N205" s="64"/>
      <c r="O205" s="64"/>
      <c r="P205" s="64"/>
      <c r="Q205" s="145"/>
      <c r="R205" s="61"/>
      <c r="S205" s="53"/>
      <c r="T205" s="53"/>
      <c r="U205" s="53"/>
      <c r="V205" s="4"/>
    </row>
    <row r="206" spans="1:22" ht="12.75" customHeight="1" x14ac:dyDescent="0.2">
      <c r="A206" s="51"/>
      <c r="B206" s="53"/>
      <c r="C206" s="53"/>
      <c r="D206" s="53"/>
      <c r="E206" s="53"/>
      <c r="I206" s="114"/>
      <c r="J206" s="53"/>
      <c r="K206" s="115"/>
      <c r="L206" s="144" t="s">
        <v>49</v>
      </c>
      <c r="M206" s="64"/>
      <c r="N206" s="64"/>
      <c r="O206" s="64"/>
      <c r="P206" s="64"/>
      <c r="Q206" s="145"/>
      <c r="R206" s="61"/>
      <c r="S206" s="53"/>
      <c r="T206" s="53"/>
      <c r="U206" s="53"/>
      <c r="V206" s="4"/>
    </row>
    <row r="207" spans="1:22" ht="12.75" customHeight="1" x14ac:dyDescent="0.25">
      <c r="A207" s="51"/>
      <c r="B207" s="53"/>
      <c r="C207" s="53"/>
      <c r="D207" s="53"/>
      <c r="E207" s="53"/>
      <c r="I207" s="53"/>
      <c r="J207" s="147"/>
      <c r="K207" s="132"/>
      <c r="L207" s="134"/>
      <c r="M207" s="134" t="s">
        <v>50</v>
      </c>
      <c r="N207" s="134"/>
      <c r="O207" s="134"/>
      <c r="P207" s="134"/>
      <c r="Q207" s="146">
        <f>IF(P199=Q202,0,R199/(P199-Q202))</f>
        <v>0</v>
      </c>
      <c r="R207" s="142"/>
      <c r="S207" s="53"/>
      <c r="T207" s="53"/>
      <c r="U207" s="53"/>
      <c r="V207" s="4"/>
    </row>
    <row r="208" spans="1:22" ht="12.75" customHeight="1" x14ac:dyDescent="0.2">
      <c r="A208" s="51"/>
      <c r="B208" s="53"/>
      <c r="C208" s="53"/>
      <c r="D208" s="53"/>
      <c r="E208" s="53"/>
      <c r="I208" s="53"/>
      <c r="J208" s="53"/>
      <c r="K208" s="132">
        <v>9</v>
      </c>
      <c r="L208" s="134" t="s">
        <v>51</v>
      </c>
      <c r="M208" s="134"/>
      <c r="N208" s="134"/>
      <c r="O208" s="134"/>
      <c r="P208" s="134"/>
      <c r="Q208" s="148">
        <f>AF171</f>
        <v>0</v>
      </c>
      <c r="R208" s="142"/>
      <c r="S208" s="53"/>
      <c r="T208" s="53"/>
      <c r="U208" s="53"/>
      <c r="V208" s="4"/>
    </row>
    <row r="209" spans="1:32" ht="12.75" customHeight="1" x14ac:dyDescent="0.2">
      <c r="A209" s="51"/>
      <c r="B209" s="53"/>
      <c r="C209" s="53"/>
      <c r="D209" s="53"/>
      <c r="E209" s="53"/>
      <c r="I209" s="53"/>
      <c r="J209" s="53"/>
      <c r="K209" s="140">
        <v>10</v>
      </c>
      <c r="L209" s="134" t="s">
        <v>52</v>
      </c>
      <c r="M209" s="134"/>
      <c r="N209" s="134"/>
      <c r="O209" s="134"/>
      <c r="P209" s="134"/>
      <c r="Q209" s="149" t="str">
        <f>IF(Q208&gt;9999.999,"0.000",IF(Q208&gt;4999.999,".050",IF(Q208&gt;2499.999,".075",IF(Q208&gt;999.999,"0.100",IF(Q208&gt;499.999,"0.150","Not Credible")))))</f>
        <v>Not Credible</v>
      </c>
      <c r="R209" s="150"/>
      <c r="S209" s="53"/>
      <c r="T209" s="94"/>
      <c r="U209" s="94"/>
    </row>
    <row r="210" spans="1:32" ht="12.75" customHeight="1" x14ac:dyDescent="0.2">
      <c r="A210" s="51"/>
      <c r="B210" s="53"/>
      <c r="C210" s="53"/>
      <c r="D210" s="53"/>
      <c r="E210" s="53"/>
      <c r="I210" s="53"/>
      <c r="J210" s="53"/>
      <c r="K210" s="115">
        <v>11</v>
      </c>
      <c r="L210" s="64" t="s">
        <v>53</v>
      </c>
      <c r="M210" s="64"/>
      <c r="N210" s="64"/>
      <c r="O210" s="64"/>
      <c r="P210" s="64"/>
      <c r="Q210" s="157"/>
      <c r="R210" s="61"/>
      <c r="S210" s="53"/>
      <c r="T210" s="94"/>
      <c r="U210" s="94"/>
    </row>
    <row r="211" spans="1:32" ht="12.75" customHeight="1" x14ac:dyDescent="0.2">
      <c r="A211" s="51"/>
      <c r="B211" s="53"/>
      <c r="C211" s="53"/>
      <c r="D211" s="53"/>
      <c r="E211" s="53"/>
      <c r="I211" s="53"/>
      <c r="J211" s="53"/>
      <c r="K211" s="132"/>
      <c r="L211" s="134"/>
      <c r="M211" s="151" t="s">
        <v>54</v>
      </c>
      <c r="N211" s="134"/>
      <c r="O211" s="134"/>
      <c r="P211" s="134"/>
      <c r="Q211" s="146" t="str">
        <f>IF($Q$208&lt;499.999,"Not Credible",Q207+Q209)</f>
        <v>Not Credible</v>
      </c>
      <c r="R211" s="142"/>
      <c r="S211" s="53"/>
      <c r="T211" s="152"/>
      <c r="U211" s="152"/>
    </row>
    <row r="212" spans="1:32" ht="12.75" customHeight="1" x14ac:dyDescent="0.2">
      <c r="A212" s="51"/>
      <c r="B212" s="53"/>
      <c r="C212" s="53"/>
      <c r="D212" s="53"/>
      <c r="E212" s="53"/>
      <c r="I212" s="53"/>
      <c r="J212" s="53"/>
      <c r="K212" s="115">
        <v>12</v>
      </c>
      <c r="L212" s="64" t="s">
        <v>55</v>
      </c>
      <c r="M212" s="64"/>
      <c r="N212" s="64"/>
      <c r="O212" s="64"/>
      <c r="P212" s="64"/>
      <c r="Q212" s="153" t="s">
        <v>56</v>
      </c>
      <c r="R212" s="61"/>
      <c r="S212" s="53"/>
      <c r="T212" s="152"/>
      <c r="U212" s="152"/>
    </row>
    <row r="213" spans="1:32" ht="12.75" customHeight="1" x14ac:dyDescent="0.2">
      <c r="A213" s="51"/>
      <c r="B213" s="53"/>
      <c r="C213" s="53"/>
      <c r="D213" s="53"/>
      <c r="E213" s="53"/>
      <c r="I213" s="114"/>
      <c r="J213" s="53"/>
      <c r="K213" s="132"/>
      <c r="L213" s="154"/>
      <c r="M213" s="154" t="s">
        <v>57</v>
      </c>
      <c r="N213" s="134"/>
      <c r="O213" s="134"/>
      <c r="P213" s="134"/>
      <c r="Q213" s="155" t="str">
        <f>IF($Q$208&lt;499.999,"Not Credible",(P199-Q202)*Q211)</f>
        <v>Not Credible</v>
      </c>
      <c r="R213" s="156"/>
      <c r="S213" s="53"/>
      <c r="T213" s="152"/>
      <c r="U213" s="152"/>
    </row>
    <row r="214" spans="1:32" ht="12.75" customHeight="1" x14ac:dyDescent="0.2">
      <c r="A214" s="51"/>
      <c r="B214" s="53"/>
      <c r="C214" s="53"/>
      <c r="D214" s="53"/>
      <c r="E214" s="53"/>
      <c r="I214" s="53"/>
      <c r="J214" s="53"/>
      <c r="K214" s="115">
        <v>13</v>
      </c>
      <c r="L214" s="64" t="s">
        <v>58</v>
      </c>
      <c r="M214" s="64"/>
      <c r="N214" s="64"/>
      <c r="O214" s="64"/>
      <c r="P214" s="64"/>
      <c r="Q214" s="157"/>
      <c r="R214" s="61"/>
      <c r="S214" s="53"/>
      <c r="T214" s="152"/>
      <c r="U214" s="152"/>
    </row>
    <row r="215" spans="1:32" ht="12.75" customHeight="1" x14ac:dyDescent="0.2">
      <c r="A215" s="51"/>
      <c r="B215" s="53"/>
      <c r="C215" s="53"/>
      <c r="D215" s="53"/>
      <c r="E215" s="53"/>
      <c r="I215" s="53"/>
      <c r="J215" s="53"/>
      <c r="K215" s="132"/>
      <c r="L215" s="134"/>
      <c r="M215" s="134" t="s">
        <v>59</v>
      </c>
      <c r="N215" s="134"/>
      <c r="O215" s="134"/>
      <c r="P215" s="134"/>
      <c r="Q215" s="229" t="str">
        <f>IF($Q$213="Not Credible","Not Credible",IF(P199-Q202-Q213/Q204&lt;0,0,P199-Q202-Q213/Q204))</f>
        <v>Not Credible</v>
      </c>
      <c r="R215" s="142"/>
      <c r="S215" s="53"/>
      <c r="T215" s="152"/>
      <c r="U215" s="152"/>
    </row>
    <row r="216" spans="1:32" ht="12.75" customHeight="1" x14ac:dyDescent="0.2">
      <c r="A216" s="51"/>
      <c r="B216" s="53"/>
      <c r="C216" s="53"/>
      <c r="D216" s="53"/>
      <c r="E216" s="53"/>
      <c r="I216" s="53"/>
      <c r="J216" s="53"/>
      <c r="K216" s="115">
        <v>14</v>
      </c>
      <c r="L216" s="64" t="s">
        <v>60</v>
      </c>
      <c r="M216" s="64"/>
      <c r="N216" s="64"/>
      <c r="O216" s="64"/>
      <c r="P216" s="64"/>
      <c r="Q216" s="119"/>
      <c r="R216" s="61"/>
      <c r="S216" s="53"/>
      <c r="T216" s="94"/>
      <c r="U216" s="94"/>
    </row>
    <row r="217" spans="1:32" ht="12.75" customHeight="1" thickBot="1" x14ac:dyDescent="0.25">
      <c r="A217" s="51"/>
      <c r="B217" s="53"/>
      <c r="C217" s="53"/>
      <c r="D217" s="53"/>
      <c r="E217" s="53"/>
      <c r="I217" s="53"/>
      <c r="J217" s="53"/>
      <c r="K217" s="158"/>
      <c r="L217" s="159"/>
      <c r="M217" s="159" t="s">
        <v>61</v>
      </c>
      <c r="N217" s="159"/>
      <c r="O217" s="159"/>
      <c r="P217" s="159"/>
      <c r="Q217" s="160" t="str">
        <f>IF(Q215="Not Credible","Not Credible",AC167*0.005)</f>
        <v>Not Credible</v>
      </c>
      <c r="R217" s="63"/>
      <c r="S217" s="53"/>
      <c r="T217" s="94"/>
      <c r="U217" s="94"/>
    </row>
    <row r="218" spans="1:32" ht="12.75" customHeight="1" x14ac:dyDescent="0.2">
      <c r="A218" s="51"/>
      <c r="B218" s="53"/>
      <c r="C218" s="53"/>
      <c r="D218" s="53"/>
      <c r="E218" s="53"/>
      <c r="I218" s="53"/>
      <c r="J218" s="53"/>
      <c r="K218" s="117"/>
      <c r="L218" s="64"/>
      <c r="M218" s="64"/>
      <c r="N218" s="64"/>
      <c r="O218" s="64"/>
      <c r="P218" s="161"/>
      <c r="Q218" s="64"/>
      <c r="R218" s="64"/>
      <c r="S218" s="53"/>
      <c r="T218" s="94"/>
      <c r="U218" s="94"/>
    </row>
    <row r="219" spans="1:32" ht="12.75" customHeight="1" thickBot="1" x14ac:dyDescent="0.25">
      <c r="A219" s="51"/>
      <c r="B219" s="53"/>
      <c r="C219" s="53"/>
      <c r="D219" s="53"/>
      <c r="E219" s="53"/>
      <c r="I219" s="53"/>
      <c r="J219" s="53"/>
      <c r="K219" s="64"/>
      <c r="L219" s="64"/>
      <c r="M219" s="64"/>
      <c r="N219" s="64"/>
      <c r="O219" s="64"/>
      <c r="P219" s="64"/>
      <c r="Q219" s="64"/>
      <c r="R219" s="64"/>
      <c r="S219" s="53"/>
      <c r="T219" s="94"/>
      <c r="U219" s="94"/>
    </row>
    <row r="220" spans="1:32" ht="12.75" customHeight="1" x14ac:dyDescent="0.2">
      <c r="A220" s="51"/>
      <c r="B220" s="53"/>
      <c r="C220" s="53"/>
      <c r="D220" s="53"/>
      <c r="E220" s="53"/>
      <c r="I220" s="162"/>
      <c r="J220" s="163"/>
      <c r="K220" s="164" t="s">
        <v>62</v>
      </c>
      <c r="L220" s="165"/>
      <c r="M220" s="166"/>
      <c r="N220" s="166"/>
      <c r="O220" s="167"/>
      <c r="P220" s="167"/>
      <c r="Q220" s="167"/>
      <c r="R220" s="168"/>
      <c r="S220" s="94"/>
      <c r="T220" s="94"/>
      <c r="U220" s="94"/>
    </row>
    <row r="221" spans="1:32" ht="12.75" customHeight="1" x14ac:dyDescent="0.2">
      <c r="A221" s="51"/>
      <c r="B221" s="53"/>
      <c r="C221" s="53"/>
      <c r="D221" s="53"/>
      <c r="E221" s="53"/>
      <c r="I221" s="162"/>
      <c r="J221" s="163"/>
      <c r="K221" s="169"/>
      <c r="L221" s="170"/>
      <c r="M221" s="171"/>
      <c r="N221" s="171"/>
      <c r="O221" s="172"/>
      <c r="P221" s="172"/>
      <c r="Q221" s="172"/>
      <c r="R221" s="173"/>
      <c r="S221" s="94"/>
      <c r="T221" s="94"/>
      <c r="U221" s="94"/>
    </row>
    <row r="222" spans="1:32" s="48" customFormat="1" ht="12.75" customHeight="1" x14ac:dyDescent="0.25">
      <c r="A222" s="51"/>
      <c r="B222" s="53"/>
      <c r="C222" s="53"/>
      <c r="D222" s="53"/>
      <c r="E222" s="53"/>
      <c r="I222" s="163"/>
      <c r="J222" s="163"/>
      <c r="K222" s="174" t="s">
        <v>63</v>
      </c>
      <c r="L222" s="175" t="s">
        <v>105</v>
      </c>
      <c r="M222" s="175"/>
      <c r="N222" s="176"/>
      <c r="O222" s="8"/>
      <c r="P222" s="8"/>
      <c r="Q222" s="241"/>
      <c r="R222" s="81" t="str">
        <f>IF(Q208&lt;500,"Experience Not Credible"," ")</f>
        <v>Experience Not Credible</v>
      </c>
      <c r="S222" s="94"/>
      <c r="T222" s="94"/>
      <c r="U222" s="94"/>
      <c r="W222" s="49"/>
      <c r="AC222" s="271"/>
      <c r="AD222" s="271"/>
      <c r="AE222" s="271"/>
      <c r="AF222"/>
    </row>
    <row r="223" spans="1:32" ht="12.75" customHeight="1" x14ac:dyDescent="0.25">
      <c r="A223" s="51"/>
      <c r="B223" s="53"/>
      <c r="C223" s="53"/>
      <c r="D223" s="53"/>
      <c r="E223" s="53"/>
      <c r="I223" s="163"/>
      <c r="J223" s="163"/>
      <c r="K223" s="174" t="s">
        <v>63</v>
      </c>
      <c r="L223" s="175" t="s">
        <v>64</v>
      </c>
      <c r="M223" s="175"/>
      <c r="N223" s="176"/>
      <c r="O223" s="8"/>
      <c r="P223" s="8"/>
      <c r="Q223" s="8"/>
      <c r="R223" s="81" t="str">
        <f>IF(AND(Q208&gt;=500,Q211&gt;Q204),"Experience Ratio Exceeds Benchmark Ratio"," ")</f>
        <v xml:space="preserve"> </v>
      </c>
      <c r="S223" s="94"/>
      <c r="T223" s="94"/>
      <c r="U223" s="94"/>
      <c r="AF223" s="48"/>
    </row>
    <row r="224" spans="1:32" ht="12.75" customHeight="1" x14ac:dyDescent="0.2">
      <c r="A224" s="51"/>
      <c r="B224" s="53"/>
      <c r="C224" s="53"/>
      <c r="D224" s="53"/>
      <c r="E224" s="53"/>
      <c r="I224" s="163"/>
      <c r="J224" s="163"/>
      <c r="K224" s="174" t="s">
        <v>63</v>
      </c>
      <c r="L224" s="175" t="s">
        <v>65</v>
      </c>
      <c r="M224" s="175"/>
      <c r="N224" s="176"/>
      <c r="O224" s="8"/>
      <c r="P224" s="8"/>
      <c r="Q224" s="241"/>
      <c r="R224" s="81" t="str">
        <f>IF(AND(0&lt;Q215,Q215&lt;Q217),"Deminimus Amount Exceeds Refund Due"," ")</f>
        <v xml:space="preserve"> </v>
      </c>
      <c r="S224" s="94"/>
      <c r="T224" s="94"/>
      <c r="U224" s="94"/>
    </row>
    <row r="225" spans="1:21" ht="12.75" customHeight="1" x14ac:dyDescent="0.2">
      <c r="A225" s="51"/>
      <c r="B225" s="53"/>
      <c r="C225" s="53"/>
      <c r="D225" s="53"/>
      <c r="E225" s="53"/>
      <c r="I225" s="94"/>
      <c r="J225" s="94"/>
      <c r="K225" s="115"/>
      <c r="L225" s="8"/>
      <c r="M225" s="8"/>
      <c r="N225" s="8"/>
      <c r="O225" s="8"/>
      <c r="P225" s="8"/>
      <c r="Q225" s="8"/>
      <c r="R225" s="177"/>
      <c r="S225" s="94"/>
      <c r="T225" s="94"/>
      <c r="U225" s="94"/>
    </row>
    <row r="226" spans="1:21" ht="12.75" customHeight="1" x14ac:dyDescent="0.2">
      <c r="A226" s="51"/>
      <c r="B226" s="53"/>
      <c r="C226" s="53"/>
      <c r="D226" s="53"/>
      <c r="E226" s="53"/>
      <c r="I226" s="163"/>
      <c r="J226" s="163"/>
      <c r="K226" s="178" t="s">
        <v>66</v>
      </c>
      <c r="L226" s="179"/>
      <c r="M226" s="179"/>
      <c r="N226" s="179"/>
      <c r="O226" s="180"/>
      <c r="P226" s="180"/>
      <c r="Q226" s="180"/>
      <c r="R226" s="181"/>
      <c r="S226" s="94"/>
      <c r="T226" s="94"/>
      <c r="U226" s="94"/>
    </row>
    <row r="227" spans="1:21" ht="12.75" customHeight="1" x14ac:dyDescent="0.2">
      <c r="A227" s="51"/>
      <c r="B227" s="53"/>
      <c r="C227" s="53"/>
      <c r="D227" s="53"/>
      <c r="E227" s="53"/>
      <c r="I227" s="163"/>
      <c r="J227" s="163"/>
      <c r="K227" s="182"/>
      <c r="L227" s="171"/>
      <c r="M227" s="171"/>
      <c r="N227" s="171"/>
      <c r="O227" s="172"/>
      <c r="P227" s="172"/>
      <c r="Q227" s="172"/>
      <c r="R227" s="173"/>
      <c r="S227" s="94"/>
      <c r="T227" s="94"/>
      <c r="U227" s="94"/>
    </row>
    <row r="228" spans="1:21" ht="12.75" customHeight="1" thickBot="1" x14ac:dyDescent="0.25">
      <c r="A228" s="51"/>
      <c r="B228" s="53"/>
      <c r="C228" s="53"/>
      <c r="D228" s="53"/>
      <c r="E228" s="53"/>
      <c r="I228" s="163"/>
      <c r="J228" s="163"/>
      <c r="K228" s="183" t="s">
        <v>67</v>
      </c>
      <c r="L228" s="184" t="s">
        <v>68</v>
      </c>
      <c r="M228" s="185"/>
      <c r="N228" s="185"/>
      <c r="O228" s="44"/>
      <c r="P228" s="44"/>
      <c r="Q228" s="44"/>
      <c r="R228" s="93" t="str">
        <f>IF(Q215&gt;Q217,"Refund Due Exceeds Deminimus Amount               "," ")</f>
        <v xml:space="preserve"> </v>
      </c>
      <c r="S228" s="94"/>
      <c r="T228" s="94"/>
      <c r="U228" s="94"/>
    </row>
    <row r="229" spans="1:21" ht="12.75" customHeight="1" x14ac:dyDescent="0.2">
      <c r="A229" s="51"/>
      <c r="B229" s="53"/>
      <c r="C229" s="53"/>
      <c r="D229" s="53"/>
      <c r="E229" s="53"/>
      <c r="I229" s="94"/>
      <c r="J229" s="94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ht="12.75" customHeight="1" thickBot="1" x14ac:dyDescent="0.25">
      <c r="A230" s="51"/>
      <c r="B230" s="53"/>
      <c r="C230" s="53"/>
      <c r="D230" s="53"/>
      <c r="E230" s="53"/>
      <c r="I230" s="94"/>
      <c r="J230" s="94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ht="12.75" customHeight="1" x14ac:dyDescent="0.2">
      <c r="A231" s="51"/>
      <c r="B231" s="53"/>
      <c r="C231" s="53"/>
      <c r="D231" s="53"/>
      <c r="E231" s="53"/>
      <c r="I231" s="94"/>
      <c r="J231" s="94"/>
      <c r="K231" s="53"/>
      <c r="L231" s="53"/>
      <c r="M231" s="110"/>
      <c r="N231" s="68" t="s">
        <v>69</v>
      </c>
      <c r="O231" s="68"/>
      <c r="P231" s="60"/>
      <c r="Q231" s="53"/>
      <c r="R231" s="53"/>
      <c r="S231" s="53"/>
      <c r="T231" s="53"/>
      <c r="U231" s="53"/>
    </row>
    <row r="232" spans="1:21" ht="12.75" customHeight="1" x14ac:dyDescent="0.2">
      <c r="A232" s="51"/>
      <c r="B232" s="53"/>
      <c r="C232" s="53"/>
      <c r="D232" s="53"/>
      <c r="E232" s="53"/>
      <c r="I232" s="94"/>
      <c r="J232" s="94"/>
      <c r="K232" s="53"/>
      <c r="L232" s="53"/>
      <c r="M232" s="186"/>
      <c r="N232" s="64"/>
      <c r="O232" s="64"/>
      <c r="P232" s="61"/>
      <c r="Q232" s="53"/>
      <c r="R232" s="53"/>
      <c r="S232" s="53"/>
      <c r="T232" s="53"/>
      <c r="U232" s="53"/>
    </row>
    <row r="233" spans="1:21" ht="12.75" customHeight="1" x14ac:dyDescent="0.2">
      <c r="A233" s="51"/>
      <c r="B233" s="53"/>
      <c r="C233" s="53"/>
      <c r="D233" s="53"/>
      <c r="E233" s="53"/>
      <c r="I233" s="94"/>
      <c r="J233" s="94"/>
      <c r="K233" s="53"/>
      <c r="L233" s="53"/>
      <c r="M233" s="187"/>
      <c r="N233" s="188" t="s">
        <v>70</v>
      </c>
      <c r="O233" s="189" t="s">
        <v>71</v>
      </c>
      <c r="P233" s="190"/>
      <c r="Q233" s="53"/>
      <c r="R233" s="53"/>
      <c r="S233" s="53"/>
      <c r="T233" s="53"/>
      <c r="U233" s="53"/>
    </row>
    <row r="234" spans="1:21" ht="12.75" customHeight="1" x14ac:dyDescent="0.2">
      <c r="A234" s="51"/>
      <c r="B234" s="53"/>
      <c r="C234" s="53"/>
      <c r="D234" s="53"/>
      <c r="E234" s="53"/>
      <c r="I234" s="94"/>
      <c r="J234" s="94"/>
      <c r="K234" s="53"/>
      <c r="L234" s="53"/>
      <c r="M234" s="186"/>
      <c r="N234" s="191" t="s">
        <v>72</v>
      </c>
      <c r="O234" s="266" t="s">
        <v>106</v>
      </c>
      <c r="P234" s="61"/>
      <c r="Q234" s="53"/>
      <c r="R234" s="53"/>
      <c r="S234" s="53"/>
      <c r="T234" s="53"/>
      <c r="U234" s="53"/>
    </row>
    <row r="235" spans="1:21" ht="12.75" customHeight="1" x14ac:dyDescent="0.2">
      <c r="A235" s="51"/>
      <c r="B235" s="53"/>
      <c r="C235" s="53"/>
      <c r="D235" s="53"/>
      <c r="E235" s="53"/>
      <c r="I235" s="94"/>
      <c r="J235" s="94"/>
      <c r="K235" s="53"/>
      <c r="L235" s="53"/>
      <c r="M235" s="186"/>
      <c r="N235" s="191" t="s">
        <v>73</v>
      </c>
      <c r="O235" s="192">
        <v>0.15</v>
      </c>
      <c r="P235" s="61"/>
      <c r="Q235" s="53"/>
      <c r="R235" s="53"/>
      <c r="S235" s="53"/>
      <c r="T235" s="53"/>
      <c r="U235" s="53"/>
    </row>
    <row r="236" spans="1:21" ht="12.75" customHeight="1" x14ac:dyDescent="0.2">
      <c r="A236" s="51"/>
      <c r="B236" s="53"/>
      <c r="C236" s="53"/>
      <c r="D236" s="53"/>
      <c r="E236" s="53"/>
      <c r="I236" s="94"/>
      <c r="J236" s="94"/>
      <c r="K236" s="53"/>
      <c r="L236" s="53"/>
      <c r="M236" s="186"/>
      <c r="N236" s="191" t="s">
        <v>74</v>
      </c>
      <c r="O236" s="192">
        <v>0.1</v>
      </c>
      <c r="P236" s="61"/>
      <c r="Q236" s="53"/>
      <c r="R236" s="53"/>
      <c r="S236" s="53"/>
      <c r="T236" s="53"/>
      <c r="U236" s="53"/>
    </row>
    <row r="237" spans="1:21" ht="12.75" customHeight="1" x14ac:dyDescent="0.2">
      <c r="A237" s="51"/>
      <c r="B237" s="53"/>
      <c r="C237" s="53"/>
      <c r="D237" s="53"/>
      <c r="E237" s="53"/>
      <c r="I237" s="94"/>
      <c r="J237" s="94"/>
      <c r="K237" s="53"/>
      <c r="L237" s="53"/>
      <c r="M237" s="186"/>
      <c r="N237" s="191" t="s">
        <v>75</v>
      </c>
      <c r="O237" s="192">
        <v>7.4999999999999997E-2</v>
      </c>
      <c r="P237" s="61"/>
      <c r="Q237" s="53"/>
      <c r="R237" s="53"/>
      <c r="S237" s="53"/>
      <c r="T237" s="53"/>
      <c r="U237" s="53"/>
    </row>
    <row r="238" spans="1:21" ht="12.75" customHeight="1" x14ac:dyDescent="0.2">
      <c r="A238" s="51"/>
      <c r="B238" s="53"/>
      <c r="C238" s="53"/>
      <c r="D238" s="53"/>
      <c r="E238" s="53"/>
      <c r="I238" s="94"/>
      <c r="J238" s="94"/>
      <c r="K238" s="53"/>
      <c r="L238" s="53"/>
      <c r="M238" s="186"/>
      <c r="N238" s="191" t="s">
        <v>76</v>
      </c>
      <c r="O238" s="192">
        <v>0.05</v>
      </c>
      <c r="P238" s="61"/>
      <c r="Q238" s="53"/>
      <c r="R238" s="53"/>
      <c r="S238" s="193"/>
      <c r="T238" s="53"/>
      <c r="U238" s="53"/>
    </row>
    <row r="239" spans="1:21" ht="12.75" customHeight="1" thickBot="1" x14ac:dyDescent="0.25">
      <c r="A239" s="51"/>
      <c r="B239" s="53"/>
      <c r="C239" s="53"/>
      <c r="D239" s="53"/>
      <c r="E239" s="53"/>
      <c r="I239" s="94"/>
      <c r="J239" s="94"/>
      <c r="K239" s="53"/>
      <c r="L239" s="53"/>
      <c r="M239" s="194"/>
      <c r="N239" s="195" t="s">
        <v>77</v>
      </c>
      <c r="O239" s="196">
        <v>0</v>
      </c>
      <c r="P239" s="63"/>
      <c r="Q239" s="53"/>
      <c r="R239" s="53"/>
      <c r="S239" s="53"/>
      <c r="T239" s="53"/>
      <c r="U239" s="53"/>
    </row>
    <row r="240" spans="1:21" ht="12.75" customHeight="1" x14ac:dyDescent="0.2">
      <c r="A240" s="51"/>
      <c r="B240" s="53"/>
      <c r="C240" s="53"/>
      <c r="D240" s="53"/>
      <c r="E240" s="53"/>
      <c r="I240" s="94"/>
      <c r="J240" s="94"/>
      <c r="K240" s="53"/>
      <c r="L240" s="53"/>
      <c r="M240" s="126"/>
      <c r="N240" s="62"/>
      <c r="O240" s="53"/>
      <c r="P240" s="53"/>
      <c r="Q240" s="53"/>
      <c r="R240" s="53"/>
      <c r="S240" s="53"/>
      <c r="T240" s="53"/>
      <c r="U240" s="53"/>
    </row>
    <row r="241" spans="1:25" ht="12.75" customHeight="1" thickBot="1" x14ac:dyDescent="0.25">
      <c r="A241" s="51"/>
      <c r="B241" s="53"/>
      <c r="C241" s="53"/>
      <c r="D241" s="53"/>
      <c r="E241" s="53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</row>
    <row r="242" spans="1:25" ht="12.75" customHeight="1" x14ac:dyDescent="0.2">
      <c r="A242" s="51"/>
      <c r="B242" s="53"/>
      <c r="C242" s="53"/>
      <c r="D242" s="53"/>
      <c r="E242" s="53"/>
      <c r="I242" s="197"/>
      <c r="J242" s="198" t="s">
        <v>78</v>
      </c>
      <c r="K242" s="198" t="s">
        <v>79</v>
      </c>
      <c r="L242" s="198" t="s">
        <v>80</v>
      </c>
      <c r="M242" s="198" t="s">
        <v>81</v>
      </c>
      <c r="N242" s="198" t="s">
        <v>82</v>
      </c>
      <c r="O242" s="198" t="s">
        <v>83</v>
      </c>
      <c r="P242" s="198" t="s">
        <v>84</v>
      </c>
      <c r="Q242" s="198" t="s">
        <v>85</v>
      </c>
      <c r="R242" s="198" t="s">
        <v>86</v>
      </c>
      <c r="S242" s="198" t="s">
        <v>87</v>
      </c>
      <c r="T242" s="199" t="s">
        <v>88</v>
      </c>
      <c r="U242" s="64"/>
      <c r="Y242" s="3"/>
    </row>
    <row r="243" spans="1:25" ht="12.75" customHeight="1" x14ac:dyDescent="0.2">
      <c r="A243" s="51"/>
      <c r="B243" s="53"/>
      <c r="C243" s="53"/>
      <c r="D243" s="53"/>
      <c r="E243" s="53"/>
      <c r="I243" s="79" t="s">
        <v>89</v>
      </c>
      <c r="J243" s="200"/>
      <c r="K243" s="200" t="s">
        <v>27</v>
      </c>
      <c r="L243" s="200"/>
      <c r="M243" s="200"/>
      <c r="N243" s="200" t="s">
        <v>90</v>
      </c>
      <c r="O243" s="200"/>
      <c r="P243" s="200"/>
      <c r="Q243" s="200"/>
      <c r="R243" s="200" t="s">
        <v>90</v>
      </c>
      <c r="S243" s="200"/>
      <c r="T243" s="225" t="s">
        <v>100</v>
      </c>
      <c r="U243" s="64"/>
    </row>
    <row r="244" spans="1:25" ht="12.75" customHeight="1" x14ac:dyDescent="0.2">
      <c r="A244" s="51"/>
      <c r="B244" s="53"/>
      <c r="C244" s="53"/>
      <c r="D244" s="53"/>
      <c r="E244" s="53"/>
      <c r="I244" s="79" t="s">
        <v>11</v>
      </c>
      <c r="J244" s="200" t="s">
        <v>11</v>
      </c>
      <c r="K244" s="200" t="s">
        <v>29</v>
      </c>
      <c r="L244" s="200" t="s">
        <v>91</v>
      </c>
      <c r="M244" s="201" t="s">
        <v>92</v>
      </c>
      <c r="N244" s="200" t="s">
        <v>93</v>
      </c>
      <c r="O244" s="201" t="s">
        <v>94</v>
      </c>
      <c r="P244" s="200" t="s">
        <v>91</v>
      </c>
      <c r="Q244" s="201" t="s">
        <v>95</v>
      </c>
      <c r="R244" s="200" t="s">
        <v>93</v>
      </c>
      <c r="S244" s="201" t="s">
        <v>96</v>
      </c>
      <c r="T244" s="225" t="s">
        <v>101</v>
      </c>
      <c r="U244" s="64"/>
    </row>
    <row r="245" spans="1:25" ht="12.75" customHeight="1" x14ac:dyDescent="0.2">
      <c r="A245" s="51"/>
      <c r="B245" s="53"/>
      <c r="C245" s="53"/>
      <c r="D245" s="53"/>
      <c r="E245" s="53"/>
      <c r="I245" s="202"/>
      <c r="J245" s="203"/>
      <c r="K245" s="203"/>
      <c r="L245" s="203"/>
      <c r="M245" s="204"/>
      <c r="N245" s="203"/>
      <c r="O245" s="204"/>
      <c r="P245" s="203"/>
      <c r="Q245" s="204"/>
      <c r="R245" s="203"/>
      <c r="S245" s="204"/>
      <c r="T245" s="205"/>
      <c r="U245" s="64"/>
    </row>
    <row r="246" spans="1:25" ht="12.75" customHeight="1" x14ac:dyDescent="0.2">
      <c r="A246" s="51"/>
      <c r="B246" s="53"/>
      <c r="C246" s="53"/>
      <c r="D246" s="53"/>
      <c r="E246" s="53"/>
      <c r="I246" s="206">
        <f>IF($R$2&gt;0,+$R$2-1," ")</f>
        <v>2017</v>
      </c>
      <c r="J246" s="207">
        <v>1</v>
      </c>
      <c r="K246" s="234">
        <f t="shared" ref="K246:K259" si="13">IF(I246=" "," ",HLOOKUP(I246,$A$17:$AE$162,3+(I246-1992)*5))</f>
        <v>0</v>
      </c>
      <c r="L246" s="224">
        <v>2.77</v>
      </c>
      <c r="M246" s="237">
        <f t="shared" ref="M246:M259" si="14">IF(K246=" "," ",K246*L246)</f>
        <v>0</v>
      </c>
      <c r="N246" s="224">
        <v>0.442</v>
      </c>
      <c r="O246" s="237">
        <f t="shared" ref="O246:O259" si="15">IF(M246=" "," ",M246*N246)</f>
        <v>0</v>
      </c>
      <c r="P246" s="224">
        <v>0</v>
      </c>
      <c r="Q246" s="237">
        <f t="shared" ref="Q246:Q259" si="16">IF(O246=" "," ",K246*P246)</f>
        <v>0</v>
      </c>
      <c r="R246" s="224">
        <v>0</v>
      </c>
      <c r="S246" s="237">
        <f t="shared" ref="S246:S273" si="17">IF(Q246=" "," ",Q246*R246)</f>
        <v>0</v>
      </c>
      <c r="T246" s="222">
        <v>0.4</v>
      </c>
      <c r="U246" s="239"/>
      <c r="V246" s="3"/>
    </row>
    <row r="247" spans="1:25" ht="12.75" customHeight="1" x14ac:dyDescent="0.2">
      <c r="A247" s="51"/>
      <c r="B247" s="53"/>
      <c r="C247" s="53"/>
      <c r="D247" s="53"/>
      <c r="E247" s="53"/>
      <c r="I247" s="206">
        <f t="shared" ref="I247:I265" si="18">IF(($R$2-J246)&gt;1992,+I246-1," ")</f>
        <v>2016</v>
      </c>
      <c r="J247" s="207">
        <f t="shared" ref="J247:J273" si="19">J246+1</f>
        <v>2</v>
      </c>
      <c r="K247" s="234">
        <f t="shared" si="13"/>
        <v>0</v>
      </c>
      <c r="L247" s="224">
        <v>4.1749999999999998</v>
      </c>
      <c r="M247" s="237">
        <f t="shared" si="14"/>
        <v>0</v>
      </c>
      <c r="N247" s="224">
        <v>0.49299999999999999</v>
      </c>
      <c r="O247" s="237">
        <f t="shared" si="15"/>
        <v>0</v>
      </c>
      <c r="P247" s="224">
        <v>0</v>
      </c>
      <c r="Q247" s="237">
        <f t="shared" si="16"/>
        <v>0</v>
      </c>
      <c r="R247" s="224">
        <v>0</v>
      </c>
      <c r="S247" s="237">
        <f t="shared" si="17"/>
        <v>0</v>
      </c>
      <c r="T247" s="223">
        <v>0.55000000000000004</v>
      </c>
      <c r="U247" s="64"/>
      <c r="V247" s="3"/>
      <c r="W247" s="265"/>
    </row>
    <row r="248" spans="1:25" ht="12.75" customHeight="1" x14ac:dyDescent="0.2">
      <c r="A248" s="51"/>
      <c r="B248" s="53"/>
      <c r="C248" s="53"/>
      <c r="D248" s="53"/>
      <c r="E248" s="53"/>
      <c r="I248" s="206">
        <f t="shared" si="18"/>
        <v>2015</v>
      </c>
      <c r="J248" s="207">
        <f t="shared" si="19"/>
        <v>3</v>
      </c>
      <c r="K248" s="234">
        <f t="shared" si="13"/>
        <v>0</v>
      </c>
      <c r="L248" s="224">
        <v>4.1749999999999998</v>
      </c>
      <c r="M248" s="237">
        <f t="shared" si="14"/>
        <v>0</v>
      </c>
      <c r="N248" s="224">
        <v>0.49299999999999999</v>
      </c>
      <c r="O248" s="237">
        <f t="shared" si="15"/>
        <v>0</v>
      </c>
      <c r="P248" s="224">
        <v>1.194</v>
      </c>
      <c r="Q248" s="237">
        <f t="shared" si="16"/>
        <v>0</v>
      </c>
      <c r="R248" s="224">
        <v>0.65900000000000003</v>
      </c>
      <c r="S248" s="237">
        <f t="shared" si="17"/>
        <v>0</v>
      </c>
      <c r="T248" s="223">
        <v>0.65</v>
      </c>
      <c r="U248" s="64"/>
      <c r="V248" s="3"/>
    </row>
    <row r="249" spans="1:25" ht="12.75" customHeight="1" x14ac:dyDescent="0.2">
      <c r="A249" s="51"/>
      <c r="B249" s="53"/>
      <c r="C249" s="53"/>
      <c r="D249" s="53"/>
      <c r="E249" s="53"/>
      <c r="I249" s="206">
        <f t="shared" si="18"/>
        <v>2014</v>
      </c>
      <c r="J249" s="207">
        <f t="shared" si="19"/>
        <v>4</v>
      </c>
      <c r="K249" s="234">
        <f t="shared" si="13"/>
        <v>0</v>
      </c>
      <c r="L249" s="224">
        <v>4.1749999999999998</v>
      </c>
      <c r="M249" s="237">
        <f t="shared" si="14"/>
        <v>0</v>
      </c>
      <c r="N249" s="224">
        <v>0.49299999999999999</v>
      </c>
      <c r="O249" s="237">
        <f t="shared" si="15"/>
        <v>0</v>
      </c>
      <c r="P249" s="224">
        <v>2.2450000000000001</v>
      </c>
      <c r="Q249" s="237">
        <f t="shared" si="16"/>
        <v>0</v>
      </c>
      <c r="R249" s="224">
        <v>0.66900000000000004</v>
      </c>
      <c r="S249" s="237">
        <f t="shared" si="17"/>
        <v>0</v>
      </c>
      <c r="T249" s="223">
        <v>0.67</v>
      </c>
      <c r="U249" s="64"/>
      <c r="V249" s="3"/>
    </row>
    <row r="250" spans="1:25" ht="12.75" customHeight="1" x14ac:dyDescent="0.2">
      <c r="A250" s="51"/>
      <c r="B250" s="53"/>
      <c r="C250" s="53"/>
      <c r="D250" s="53"/>
      <c r="E250" s="53"/>
      <c r="I250" s="206">
        <f t="shared" si="18"/>
        <v>2013</v>
      </c>
      <c r="J250" s="207">
        <f t="shared" si="19"/>
        <v>5</v>
      </c>
      <c r="K250" s="234">
        <f t="shared" si="13"/>
        <v>0</v>
      </c>
      <c r="L250" s="224">
        <v>4.1749999999999998</v>
      </c>
      <c r="M250" s="237">
        <f t="shared" si="14"/>
        <v>0</v>
      </c>
      <c r="N250" s="224">
        <v>0.49299999999999999</v>
      </c>
      <c r="O250" s="237">
        <f t="shared" si="15"/>
        <v>0</v>
      </c>
      <c r="P250" s="224">
        <v>3.17</v>
      </c>
      <c r="Q250" s="237">
        <f t="shared" si="16"/>
        <v>0</v>
      </c>
      <c r="R250" s="224">
        <v>0.67800000000000005</v>
      </c>
      <c r="S250" s="237">
        <f t="shared" si="17"/>
        <v>0</v>
      </c>
      <c r="T250" s="222">
        <v>0.69</v>
      </c>
      <c r="U250" s="64"/>
    </row>
    <row r="251" spans="1:25" ht="12.75" customHeight="1" x14ac:dyDescent="0.2">
      <c r="A251" s="51"/>
      <c r="B251" s="53"/>
      <c r="C251" s="53"/>
      <c r="D251" s="53"/>
      <c r="E251" s="53"/>
      <c r="I251" s="206">
        <f t="shared" si="18"/>
        <v>2012</v>
      </c>
      <c r="J251" s="207">
        <f t="shared" si="19"/>
        <v>6</v>
      </c>
      <c r="K251" s="234">
        <f t="shared" si="13"/>
        <v>0</v>
      </c>
      <c r="L251" s="224">
        <v>4.1749999999999998</v>
      </c>
      <c r="M251" s="237">
        <f t="shared" si="14"/>
        <v>0</v>
      </c>
      <c r="N251" s="224">
        <v>0.49299999999999999</v>
      </c>
      <c r="O251" s="237">
        <f t="shared" si="15"/>
        <v>0</v>
      </c>
      <c r="P251" s="224">
        <v>3.9980000000000002</v>
      </c>
      <c r="Q251" s="237">
        <f t="shared" si="16"/>
        <v>0</v>
      </c>
      <c r="R251" s="224">
        <v>0.68600000000000005</v>
      </c>
      <c r="S251" s="237">
        <f t="shared" si="17"/>
        <v>0</v>
      </c>
      <c r="T251" s="223">
        <v>0.71</v>
      </c>
      <c r="U251" s="64"/>
    </row>
    <row r="252" spans="1:25" ht="12.75" customHeight="1" x14ac:dyDescent="0.2">
      <c r="A252" s="51"/>
      <c r="B252" s="53"/>
      <c r="C252" s="53"/>
      <c r="D252" s="53"/>
      <c r="E252" s="53"/>
      <c r="I252" s="206">
        <f t="shared" si="18"/>
        <v>2011</v>
      </c>
      <c r="J252" s="207">
        <f t="shared" si="19"/>
        <v>7</v>
      </c>
      <c r="K252" s="234">
        <f t="shared" si="13"/>
        <v>0</v>
      </c>
      <c r="L252" s="224">
        <v>4.1749999999999998</v>
      </c>
      <c r="M252" s="237">
        <f t="shared" si="14"/>
        <v>0</v>
      </c>
      <c r="N252" s="224">
        <v>0.49299999999999999</v>
      </c>
      <c r="O252" s="237">
        <f t="shared" si="15"/>
        <v>0</v>
      </c>
      <c r="P252" s="224">
        <v>4.7539999999999996</v>
      </c>
      <c r="Q252" s="237">
        <f t="shared" si="16"/>
        <v>0</v>
      </c>
      <c r="R252" s="224">
        <v>0.69499999999999995</v>
      </c>
      <c r="S252" s="237">
        <f t="shared" si="17"/>
        <v>0</v>
      </c>
      <c r="T252" s="223">
        <v>0.73</v>
      </c>
      <c r="U252" s="64"/>
    </row>
    <row r="253" spans="1:25" ht="12.75" customHeight="1" x14ac:dyDescent="0.2">
      <c r="A253" s="51"/>
      <c r="B253" s="53"/>
      <c r="C253" s="53"/>
      <c r="D253" s="53"/>
      <c r="E253" s="53"/>
      <c r="I253" s="206">
        <f t="shared" si="18"/>
        <v>2010</v>
      </c>
      <c r="J253" s="207">
        <f t="shared" si="19"/>
        <v>8</v>
      </c>
      <c r="K253" s="234">
        <f t="shared" si="13"/>
        <v>0</v>
      </c>
      <c r="L253" s="224">
        <v>4.1749999999999998</v>
      </c>
      <c r="M253" s="237">
        <f t="shared" si="14"/>
        <v>0</v>
      </c>
      <c r="N253" s="224">
        <v>0.49299999999999999</v>
      </c>
      <c r="O253" s="237">
        <f t="shared" si="15"/>
        <v>0</v>
      </c>
      <c r="P253" s="224">
        <v>5.4450000000000003</v>
      </c>
      <c r="Q253" s="237">
        <f t="shared" si="16"/>
        <v>0</v>
      </c>
      <c r="R253" s="224">
        <v>0.70199999999999996</v>
      </c>
      <c r="S253" s="237">
        <f t="shared" si="17"/>
        <v>0</v>
      </c>
      <c r="T253" s="223">
        <v>0.75</v>
      </c>
      <c r="U253" s="64"/>
    </row>
    <row r="254" spans="1:25" ht="12.75" customHeight="1" x14ac:dyDescent="0.2">
      <c r="A254" s="51"/>
      <c r="B254" s="53"/>
      <c r="C254" s="53"/>
      <c r="D254" s="53"/>
      <c r="E254" s="53"/>
      <c r="I254" s="206">
        <f t="shared" si="18"/>
        <v>2009</v>
      </c>
      <c r="J254" s="207">
        <f t="shared" si="19"/>
        <v>9</v>
      </c>
      <c r="K254" s="234">
        <f t="shared" si="13"/>
        <v>0</v>
      </c>
      <c r="L254" s="224">
        <v>4.1749999999999998</v>
      </c>
      <c r="M254" s="237">
        <f t="shared" si="14"/>
        <v>0</v>
      </c>
      <c r="N254" s="224">
        <v>0.49299999999999999</v>
      </c>
      <c r="O254" s="237">
        <f t="shared" si="15"/>
        <v>0</v>
      </c>
      <c r="P254" s="224">
        <v>6.0750000000000002</v>
      </c>
      <c r="Q254" s="237">
        <f t="shared" si="16"/>
        <v>0</v>
      </c>
      <c r="R254" s="224">
        <v>0.70799999999999996</v>
      </c>
      <c r="S254" s="237">
        <f t="shared" si="17"/>
        <v>0</v>
      </c>
      <c r="T254" s="223">
        <v>0.76</v>
      </c>
      <c r="U254" s="64"/>
    </row>
    <row r="255" spans="1:25" ht="12.75" customHeight="1" x14ac:dyDescent="0.2">
      <c r="A255" s="51"/>
      <c r="B255" s="53"/>
      <c r="C255" s="53"/>
      <c r="D255" s="53"/>
      <c r="E255" s="53"/>
      <c r="I255" s="206">
        <f t="shared" si="18"/>
        <v>2008</v>
      </c>
      <c r="J255" s="207">
        <f t="shared" si="19"/>
        <v>10</v>
      </c>
      <c r="K255" s="234">
        <f t="shared" si="13"/>
        <v>0</v>
      </c>
      <c r="L255" s="224">
        <v>4.1749999999999998</v>
      </c>
      <c r="M255" s="237">
        <f t="shared" si="14"/>
        <v>0</v>
      </c>
      <c r="N255" s="224">
        <v>0.49299999999999999</v>
      </c>
      <c r="O255" s="237">
        <f t="shared" si="15"/>
        <v>0</v>
      </c>
      <c r="P255" s="224">
        <v>6.65</v>
      </c>
      <c r="Q255" s="237">
        <f t="shared" si="16"/>
        <v>0</v>
      </c>
      <c r="R255" s="224">
        <v>0.71299999999999997</v>
      </c>
      <c r="S255" s="237">
        <f t="shared" si="17"/>
        <v>0</v>
      </c>
      <c r="T255" s="223">
        <v>0.76</v>
      </c>
      <c r="U255" s="64"/>
    </row>
    <row r="256" spans="1:25" ht="12.75" customHeight="1" x14ac:dyDescent="0.2">
      <c r="A256" s="51"/>
      <c r="B256" s="53"/>
      <c r="C256" s="53"/>
      <c r="D256" s="53"/>
      <c r="E256" s="53"/>
      <c r="I256" s="206">
        <f t="shared" si="18"/>
        <v>2007</v>
      </c>
      <c r="J256" s="207">
        <f t="shared" si="19"/>
        <v>11</v>
      </c>
      <c r="K256" s="234">
        <f t="shared" si="13"/>
        <v>0</v>
      </c>
      <c r="L256" s="224">
        <v>4.1749999999999998</v>
      </c>
      <c r="M256" s="237">
        <f t="shared" si="14"/>
        <v>0</v>
      </c>
      <c r="N256" s="224">
        <v>0.49299999999999999</v>
      </c>
      <c r="O256" s="237">
        <f t="shared" si="15"/>
        <v>0</v>
      </c>
      <c r="P256" s="224">
        <v>7.1760000000000002</v>
      </c>
      <c r="Q256" s="237">
        <f t="shared" si="16"/>
        <v>0</v>
      </c>
      <c r="R256" s="224">
        <v>0.71699999999999997</v>
      </c>
      <c r="S256" s="237">
        <f t="shared" si="17"/>
        <v>0</v>
      </c>
      <c r="T256" s="223">
        <v>0.76</v>
      </c>
      <c r="U256" s="64"/>
    </row>
    <row r="257" spans="1:23" ht="12.75" customHeight="1" x14ac:dyDescent="0.2">
      <c r="A257" s="51"/>
      <c r="B257" s="53"/>
      <c r="C257" s="53"/>
      <c r="D257" s="53"/>
      <c r="E257" s="53"/>
      <c r="I257" s="206">
        <f t="shared" si="18"/>
        <v>2006</v>
      </c>
      <c r="J257" s="207">
        <f t="shared" si="19"/>
        <v>12</v>
      </c>
      <c r="K257" s="234">
        <f t="shared" si="13"/>
        <v>0</v>
      </c>
      <c r="L257" s="224">
        <v>4.1749999999999998</v>
      </c>
      <c r="M257" s="237">
        <f t="shared" si="14"/>
        <v>0</v>
      </c>
      <c r="N257" s="224">
        <v>0.49299999999999999</v>
      </c>
      <c r="O257" s="237">
        <f t="shared" si="15"/>
        <v>0</v>
      </c>
      <c r="P257" s="224">
        <v>7.6550000000000002</v>
      </c>
      <c r="Q257" s="237">
        <f t="shared" si="16"/>
        <v>0</v>
      </c>
      <c r="R257" s="224">
        <v>0.72</v>
      </c>
      <c r="S257" s="237">
        <f t="shared" si="17"/>
        <v>0</v>
      </c>
      <c r="T257" s="223">
        <v>0.77</v>
      </c>
      <c r="U257" s="64"/>
    </row>
    <row r="258" spans="1:23" ht="12.75" customHeight="1" x14ac:dyDescent="0.2">
      <c r="A258" s="51"/>
      <c r="B258" s="53"/>
      <c r="C258" s="53"/>
      <c r="D258" s="53"/>
      <c r="E258" s="53"/>
      <c r="I258" s="206">
        <f t="shared" si="18"/>
        <v>2005</v>
      </c>
      <c r="J258" s="207">
        <f t="shared" si="19"/>
        <v>13</v>
      </c>
      <c r="K258" s="234">
        <f t="shared" si="13"/>
        <v>0</v>
      </c>
      <c r="L258" s="224">
        <v>4.1749999999999998</v>
      </c>
      <c r="M258" s="237">
        <f t="shared" si="14"/>
        <v>0</v>
      </c>
      <c r="N258" s="224">
        <v>0.49299999999999999</v>
      </c>
      <c r="O258" s="237">
        <f t="shared" si="15"/>
        <v>0</v>
      </c>
      <c r="P258" s="224">
        <v>8.093</v>
      </c>
      <c r="Q258" s="237">
        <f t="shared" si="16"/>
        <v>0</v>
      </c>
      <c r="R258" s="224">
        <v>0.72299999999999998</v>
      </c>
      <c r="S258" s="237">
        <f t="shared" si="17"/>
        <v>0</v>
      </c>
      <c r="T258" s="223">
        <v>0.77</v>
      </c>
      <c r="U258" s="64"/>
    </row>
    <row r="259" spans="1:23" ht="12.75" customHeight="1" x14ac:dyDescent="0.2">
      <c r="A259" s="51"/>
      <c r="B259" s="53"/>
      <c r="C259" s="53"/>
      <c r="D259" s="53"/>
      <c r="E259" s="53"/>
      <c r="I259" s="206">
        <f t="shared" si="18"/>
        <v>2004</v>
      </c>
      <c r="J259" s="207">
        <f>J258+1</f>
        <v>14</v>
      </c>
      <c r="K259" s="234">
        <f t="shared" si="13"/>
        <v>0</v>
      </c>
      <c r="L259" s="224">
        <v>4.1749999999999998</v>
      </c>
      <c r="M259" s="237">
        <f t="shared" si="14"/>
        <v>0</v>
      </c>
      <c r="N259" s="224">
        <v>0.49299999999999999</v>
      </c>
      <c r="O259" s="237">
        <f t="shared" si="15"/>
        <v>0</v>
      </c>
      <c r="P259" s="224">
        <v>8.4930000000000003</v>
      </c>
      <c r="Q259" s="237">
        <f t="shared" si="16"/>
        <v>0</v>
      </c>
      <c r="R259" s="224">
        <v>0.72499999999999998</v>
      </c>
      <c r="S259" s="237">
        <f t="shared" si="17"/>
        <v>0</v>
      </c>
      <c r="T259" s="223">
        <v>0.77</v>
      </c>
      <c r="U259" s="64"/>
    </row>
    <row r="260" spans="1:23" ht="12.75" customHeight="1" x14ac:dyDescent="0.2">
      <c r="A260" s="51"/>
      <c r="B260" s="53"/>
      <c r="C260" s="53"/>
      <c r="D260" s="53"/>
      <c r="E260" s="53"/>
      <c r="I260" s="230">
        <f t="shared" si="18"/>
        <v>2003</v>
      </c>
      <c r="J260" s="231">
        <f t="shared" si="19"/>
        <v>15</v>
      </c>
      <c r="K260" s="234">
        <f>IF(I260=" "," ",HLOOKUP(I260,$A$17:$AE$162,3+(I260-1992)*5)+SUM(K261:K273))</f>
        <v>0</v>
      </c>
      <c r="L260" s="232">
        <v>4.1749999999999998</v>
      </c>
      <c r="M260" s="238">
        <f>IF(K260=" "," ",K260*L260)</f>
        <v>0</v>
      </c>
      <c r="N260" s="232">
        <v>0.49299999999999999</v>
      </c>
      <c r="O260" s="238">
        <f>IF(M260=" "," ",M260*N260)</f>
        <v>0</v>
      </c>
      <c r="P260" s="232">
        <v>8.6839999999999993</v>
      </c>
      <c r="Q260" s="238">
        <f>IF(O260=" "," ",K260*P260)</f>
        <v>0</v>
      </c>
      <c r="R260" s="232">
        <v>0.72499999999999998</v>
      </c>
      <c r="S260" s="238">
        <f t="shared" si="17"/>
        <v>0</v>
      </c>
      <c r="T260" s="233">
        <v>0.77</v>
      </c>
      <c r="U260" s="64"/>
    </row>
    <row r="261" spans="1:23" s="4" customFormat="1" ht="12.75" hidden="1" customHeight="1" x14ac:dyDescent="0.2">
      <c r="A261" s="281"/>
      <c r="B261" s="94"/>
      <c r="C261" s="94"/>
      <c r="D261" s="94"/>
      <c r="E261" s="94"/>
      <c r="I261" s="259">
        <f t="shared" si="18"/>
        <v>2002</v>
      </c>
      <c r="J261" s="260">
        <f t="shared" si="19"/>
        <v>16</v>
      </c>
      <c r="K261" s="261">
        <f t="shared" ref="K261:K273" si="20">IF(I261=" "," ",HLOOKUP(I261,$A$17:$AE$162,3+(I261-1992)*5))</f>
        <v>0</v>
      </c>
      <c r="L261" s="262">
        <v>4.1749999999999998</v>
      </c>
      <c r="M261" s="263">
        <f t="shared" ref="M261:M273" si="21">IF(K261=" "," ",K261*L261)</f>
        <v>0</v>
      </c>
      <c r="N261" s="262">
        <v>0.49299999999999999</v>
      </c>
      <c r="O261" s="263">
        <f t="shared" ref="O261:O273" si="22">IF(M261=" "," ",M261*N261)</f>
        <v>0</v>
      </c>
      <c r="P261" s="262">
        <v>8.6839999999999993</v>
      </c>
      <c r="Q261" s="263">
        <f t="shared" ref="Q261:Q273" si="23">IF(O261=" "," ",K261*P261)</f>
        <v>0</v>
      </c>
      <c r="R261" s="262">
        <v>0.72499999999999998</v>
      </c>
      <c r="S261" s="263">
        <f t="shared" si="17"/>
        <v>0</v>
      </c>
      <c r="T261" s="264">
        <v>0.77</v>
      </c>
      <c r="U261" s="8"/>
      <c r="W261" s="282"/>
    </row>
    <row r="262" spans="1:23" s="4" customFormat="1" ht="12.75" hidden="1" customHeight="1" x14ac:dyDescent="0.2">
      <c r="A262" s="281"/>
      <c r="B262" s="94"/>
      <c r="C262" s="94"/>
      <c r="D262" s="94"/>
      <c r="E262" s="94"/>
      <c r="I262" s="259">
        <f t="shared" si="18"/>
        <v>2001</v>
      </c>
      <c r="J262" s="260">
        <f t="shared" si="19"/>
        <v>17</v>
      </c>
      <c r="K262" s="261">
        <f t="shared" si="20"/>
        <v>0</v>
      </c>
      <c r="L262" s="262">
        <v>4.1749999999999998</v>
      </c>
      <c r="M262" s="263">
        <f t="shared" si="21"/>
        <v>0</v>
      </c>
      <c r="N262" s="262">
        <v>0.49299999999999999</v>
      </c>
      <c r="O262" s="263">
        <f t="shared" si="22"/>
        <v>0</v>
      </c>
      <c r="P262" s="262">
        <v>8.6839999999999993</v>
      </c>
      <c r="Q262" s="263">
        <f t="shared" si="23"/>
        <v>0</v>
      </c>
      <c r="R262" s="262">
        <v>0.72499999999999998</v>
      </c>
      <c r="S262" s="263">
        <f t="shared" si="17"/>
        <v>0</v>
      </c>
      <c r="T262" s="264">
        <v>0.77</v>
      </c>
      <c r="U262" s="8"/>
      <c r="W262" s="282"/>
    </row>
    <row r="263" spans="1:23" s="4" customFormat="1" ht="12.75" hidden="1" customHeight="1" x14ac:dyDescent="0.2">
      <c r="A263" s="281"/>
      <c r="B263" s="94"/>
      <c r="C263" s="94"/>
      <c r="D263" s="94"/>
      <c r="E263" s="94"/>
      <c r="I263" s="259">
        <f t="shared" si="18"/>
        <v>2000</v>
      </c>
      <c r="J263" s="260">
        <f t="shared" si="19"/>
        <v>18</v>
      </c>
      <c r="K263" s="261">
        <f t="shared" si="20"/>
        <v>0</v>
      </c>
      <c r="L263" s="262">
        <v>4.1749999999999998</v>
      </c>
      <c r="M263" s="263">
        <f t="shared" si="21"/>
        <v>0</v>
      </c>
      <c r="N263" s="262">
        <v>0.49299999999999999</v>
      </c>
      <c r="O263" s="263">
        <f t="shared" si="22"/>
        <v>0</v>
      </c>
      <c r="P263" s="262">
        <v>8.6839999999999993</v>
      </c>
      <c r="Q263" s="263">
        <f t="shared" si="23"/>
        <v>0</v>
      </c>
      <c r="R263" s="262">
        <v>0.72499999999999998</v>
      </c>
      <c r="S263" s="263">
        <f t="shared" si="17"/>
        <v>0</v>
      </c>
      <c r="T263" s="264">
        <v>0.77</v>
      </c>
      <c r="U263" s="8"/>
      <c r="W263" s="282"/>
    </row>
    <row r="264" spans="1:23" s="4" customFormat="1" ht="12.75" hidden="1" customHeight="1" x14ac:dyDescent="0.2">
      <c r="A264" s="281"/>
      <c r="B264" s="94"/>
      <c r="C264" s="94"/>
      <c r="D264" s="94"/>
      <c r="E264" s="94"/>
      <c r="I264" s="259">
        <f t="shared" si="18"/>
        <v>1999</v>
      </c>
      <c r="J264" s="260">
        <f t="shared" si="19"/>
        <v>19</v>
      </c>
      <c r="K264" s="261">
        <f t="shared" si="20"/>
        <v>0</v>
      </c>
      <c r="L264" s="262">
        <v>4.1749999999999998</v>
      </c>
      <c r="M264" s="263">
        <f t="shared" si="21"/>
        <v>0</v>
      </c>
      <c r="N264" s="262">
        <v>0.49299999999999999</v>
      </c>
      <c r="O264" s="263">
        <f t="shared" si="22"/>
        <v>0</v>
      </c>
      <c r="P264" s="262">
        <v>8.6839999999999993</v>
      </c>
      <c r="Q264" s="263">
        <f t="shared" si="23"/>
        <v>0</v>
      </c>
      <c r="R264" s="262">
        <v>0.72499999999999998</v>
      </c>
      <c r="S264" s="263">
        <f t="shared" si="17"/>
        <v>0</v>
      </c>
      <c r="T264" s="264">
        <v>0.77</v>
      </c>
      <c r="U264" s="8"/>
      <c r="W264" s="282"/>
    </row>
    <row r="265" spans="1:23" s="4" customFormat="1" ht="12.75" hidden="1" customHeight="1" x14ac:dyDescent="0.2">
      <c r="A265" s="281"/>
      <c r="B265" s="94"/>
      <c r="C265" s="94"/>
      <c r="D265" s="94"/>
      <c r="E265" s="94"/>
      <c r="I265" s="259">
        <f t="shared" si="18"/>
        <v>1998</v>
      </c>
      <c r="J265" s="260">
        <f t="shared" ref="J265:J270" si="24">J264+1</f>
        <v>20</v>
      </c>
      <c r="K265" s="261">
        <f t="shared" si="20"/>
        <v>0</v>
      </c>
      <c r="L265" s="262">
        <v>4.1749999999999998</v>
      </c>
      <c r="M265" s="263">
        <f t="shared" si="21"/>
        <v>0</v>
      </c>
      <c r="N265" s="262">
        <v>0.49299999999999999</v>
      </c>
      <c r="O265" s="263">
        <f t="shared" si="22"/>
        <v>0</v>
      </c>
      <c r="P265" s="262">
        <v>8.6839999999999993</v>
      </c>
      <c r="Q265" s="263">
        <f t="shared" si="23"/>
        <v>0</v>
      </c>
      <c r="R265" s="262">
        <v>0.72499999999999998</v>
      </c>
      <c r="S265" s="263">
        <f t="shared" si="17"/>
        <v>0</v>
      </c>
      <c r="T265" s="264">
        <v>0.77</v>
      </c>
      <c r="U265" s="8"/>
      <c r="W265" s="282"/>
    </row>
    <row r="266" spans="1:23" s="4" customFormat="1" ht="12.75" hidden="1" customHeight="1" x14ac:dyDescent="0.2">
      <c r="A266" s="281"/>
      <c r="B266" s="94"/>
      <c r="C266" s="94"/>
      <c r="D266" s="94"/>
      <c r="E266" s="94"/>
      <c r="I266" s="259">
        <f t="shared" ref="I266:I273" si="25">IF(($R$2-J265)&gt;1992,+I265-1," ")</f>
        <v>1997</v>
      </c>
      <c r="J266" s="260">
        <f t="shared" si="24"/>
        <v>21</v>
      </c>
      <c r="K266" s="261">
        <f t="shared" si="20"/>
        <v>0</v>
      </c>
      <c r="L266" s="262">
        <v>4.1749999999999998</v>
      </c>
      <c r="M266" s="263">
        <f>IF(K266=" "," ",K266*L266)</f>
        <v>0</v>
      </c>
      <c r="N266" s="262">
        <v>0.49299999999999999</v>
      </c>
      <c r="O266" s="263">
        <f>IF(M266=" "," ",M266*N266)</f>
        <v>0</v>
      </c>
      <c r="P266" s="262">
        <v>8.6839999999999993</v>
      </c>
      <c r="Q266" s="263">
        <f>IF(O266=" "," ",K266*P266)</f>
        <v>0</v>
      </c>
      <c r="R266" s="262">
        <v>0.72499999999999998</v>
      </c>
      <c r="S266" s="263">
        <f>IF(Q266=" "," ",Q266*R266)</f>
        <v>0</v>
      </c>
      <c r="T266" s="264">
        <v>0.77</v>
      </c>
      <c r="U266" s="8"/>
      <c r="W266" s="282"/>
    </row>
    <row r="267" spans="1:23" s="4" customFormat="1" ht="12.75" hidden="1" customHeight="1" x14ac:dyDescent="0.2">
      <c r="A267" s="281"/>
      <c r="B267" s="94"/>
      <c r="C267" s="94"/>
      <c r="D267" s="94"/>
      <c r="E267" s="94"/>
      <c r="I267" s="259">
        <f t="shared" si="25"/>
        <v>1996</v>
      </c>
      <c r="J267" s="260">
        <f t="shared" si="24"/>
        <v>22</v>
      </c>
      <c r="K267" s="261">
        <f t="shared" si="20"/>
        <v>0</v>
      </c>
      <c r="L267" s="262">
        <v>4.1749999999999998</v>
      </c>
      <c r="M267" s="263">
        <f>IF(K267=" "," ",K267*L267)</f>
        <v>0</v>
      </c>
      <c r="N267" s="262">
        <v>0.49299999999999999</v>
      </c>
      <c r="O267" s="263">
        <f>IF(M267=" "," ",M267*N267)</f>
        <v>0</v>
      </c>
      <c r="P267" s="262">
        <v>8.6839999999999993</v>
      </c>
      <c r="Q267" s="263">
        <f>IF(O267=" "," ",K267*P267)</f>
        <v>0</v>
      </c>
      <c r="R267" s="262">
        <v>0.72499999999999998</v>
      </c>
      <c r="S267" s="263">
        <f>IF(Q267=" "," ",Q267*R267)</f>
        <v>0</v>
      </c>
      <c r="T267" s="264">
        <v>0.77</v>
      </c>
      <c r="U267" s="8"/>
      <c r="W267" s="282"/>
    </row>
    <row r="268" spans="1:23" s="4" customFormat="1" ht="12.75" hidden="1" customHeight="1" x14ac:dyDescent="0.2">
      <c r="A268" s="281"/>
      <c r="B268" s="94"/>
      <c r="C268" s="94"/>
      <c r="D268" s="94"/>
      <c r="E268" s="94"/>
      <c r="I268" s="259">
        <f t="shared" si="25"/>
        <v>1995</v>
      </c>
      <c r="J268" s="260">
        <f t="shared" si="24"/>
        <v>23</v>
      </c>
      <c r="K268" s="261">
        <f t="shared" si="20"/>
        <v>0</v>
      </c>
      <c r="L268" s="262">
        <v>4.1749999999999998</v>
      </c>
      <c r="M268" s="263">
        <f>IF(K268=" "," ",K268*L268)</f>
        <v>0</v>
      </c>
      <c r="N268" s="262">
        <v>0.49299999999999999</v>
      </c>
      <c r="O268" s="263">
        <f>IF(M268=" "," ",M268*N268)</f>
        <v>0</v>
      </c>
      <c r="P268" s="262">
        <v>8.6839999999999993</v>
      </c>
      <c r="Q268" s="263">
        <f>IF(O268=" "," ",K268*P268)</f>
        <v>0</v>
      </c>
      <c r="R268" s="262">
        <v>0.72499999999999998</v>
      </c>
      <c r="S268" s="263">
        <f>IF(Q268=" "," ",Q268*R268)</f>
        <v>0</v>
      </c>
      <c r="T268" s="264">
        <v>0.77</v>
      </c>
      <c r="U268" s="8"/>
      <c r="W268" s="282"/>
    </row>
    <row r="269" spans="1:23" s="4" customFormat="1" ht="12.75" hidden="1" customHeight="1" x14ac:dyDescent="0.2">
      <c r="A269" s="281"/>
      <c r="B269" s="94"/>
      <c r="C269" s="94"/>
      <c r="D269" s="94"/>
      <c r="E269" s="94"/>
      <c r="I269" s="259">
        <f t="shared" si="25"/>
        <v>1994</v>
      </c>
      <c r="J269" s="260">
        <f t="shared" si="24"/>
        <v>24</v>
      </c>
      <c r="K269" s="261">
        <f t="shared" si="20"/>
        <v>0</v>
      </c>
      <c r="L269" s="262">
        <v>4.1749999999999998</v>
      </c>
      <c r="M269" s="263">
        <f>IF(K269=" "," ",K269*L269)</f>
        <v>0</v>
      </c>
      <c r="N269" s="262">
        <v>0.49299999999999999</v>
      </c>
      <c r="O269" s="263">
        <f>IF(M269=" "," ",M269*N269)</f>
        <v>0</v>
      </c>
      <c r="P269" s="262">
        <v>8.6839999999999993</v>
      </c>
      <c r="Q269" s="263">
        <f>IF(O269=" "," ",K269*P269)</f>
        <v>0</v>
      </c>
      <c r="R269" s="262">
        <v>0.72499999999999998</v>
      </c>
      <c r="S269" s="263">
        <f>IF(Q269=" "," ",Q269*R269)</f>
        <v>0</v>
      </c>
      <c r="T269" s="264">
        <v>0.77</v>
      </c>
      <c r="U269" s="8"/>
      <c r="W269" s="282"/>
    </row>
    <row r="270" spans="1:23" s="4" customFormat="1" ht="12.75" hidden="1" customHeight="1" x14ac:dyDescent="0.2">
      <c r="A270" s="281"/>
      <c r="B270" s="94"/>
      <c r="C270" s="94"/>
      <c r="D270" s="94"/>
      <c r="E270" s="94"/>
      <c r="I270" s="259">
        <f t="shared" si="25"/>
        <v>1993</v>
      </c>
      <c r="J270" s="260">
        <f t="shared" si="24"/>
        <v>25</v>
      </c>
      <c r="K270" s="261">
        <f t="shared" si="20"/>
        <v>0</v>
      </c>
      <c r="L270" s="262">
        <v>4.1749999999999998</v>
      </c>
      <c r="M270" s="263">
        <f>IF(K270=" "," ",K270*L270)</f>
        <v>0</v>
      </c>
      <c r="N270" s="262">
        <v>0.49299999999999999</v>
      </c>
      <c r="O270" s="263">
        <f>IF(M270=" "," ",M270*N270)</f>
        <v>0</v>
      </c>
      <c r="P270" s="262">
        <v>8.6839999999999993</v>
      </c>
      <c r="Q270" s="263">
        <f>IF(O270=" "," ",K270*P270)</f>
        <v>0</v>
      </c>
      <c r="R270" s="262">
        <v>0.72499999999999998</v>
      </c>
      <c r="S270" s="263">
        <f>IF(Q270=" "," ",Q270*R270)</f>
        <v>0</v>
      </c>
      <c r="T270" s="264">
        <v>0.77</v>
      </c>
      <c r="U270" s="8"/>
      <c r="W270" s="282"/>
    </row>
    <row r="271" spans="1:23" s="4" customFormat="1" ht="12.75" hidden="1" customHeight="1" x14ac:dyDescent="0.2">
      <c r="A271" s="281"/>
      <c r="B271" s="94"/>
      <c r="C271" s="94"/>
      <c r="D271" s="94"/>
      <c r="E271" s="94"/>
      <c r="I271" s="259">
        <f t="shared" si="25"/>
        <v>1992</v>
      </c>
      <c r="J271" s="260">
        <f t="shared" si="19"/>
        <v>26</v>
      </c>
      <c r="K271" s="261">
        <f t="shared" si="20"/>
        <v>0</v>
      </c>
      <c r="L271" s="262">
        <v>4.1749999999999998</v>
      </c>
      <c r="M271" s="263">
        <f t="shared" si="21"/>
        <v>0</v>
      </c>
      <c r="N271" s="262">
        <v>0.49299999999999999</v>
      </c>
      <c r="O271" s="263">
        <f t="shared" si="22"/>
        <v>0</v>
      </c>
      <c r="P271" s="262">
        <v>8.6839999999999993</v>
      </c>
      <c r="Q271" s="263">
        <f t="shared" si="23"/>
        <v>0</v>
      </c>
      <c r="R271" s="262">
        <v>0.72499999999999998</v>
      </c>
      <c r="S271" s="263">
        <f t="shared" si="17"/>
        <v>0</v>
      </c>
      <c r="T271" s="264">
        <v>0.77</v>
      </c>
      <c r="U271" s="8"/>
      <c r="W271" s="282"/>
    </row>
    <row r="272" spans="1:23" s="4" customFormat="1" ht="12.75" hidden="1" customHeight="1" x14ac:dyDescent="0.2">
      <c r="A272" s="281"/>
      <c r="B272" s="94"/>
      <c r="C272" s="94"/>
      <c r="D272" s="94"/>
      <c r="E272" s="94"/>
      <c r="I272" s="259" t="str">
        <f t="shared" si="25"/>
        <v xml:space="preserve"> </v>
      </c>
      <c r="J272" s="260">
        <f t="shared" si="19"/>
        <v>27</v>
      </c>
      <c r="K272" s="261" t="str">
        <f t="shared" si="20"/>
        <v xml:space="preserve"> </v>
      </c>
      <c r="L272" s="262">
        <v>4.1749999999999998</v>
      </c>
      <c r="M272" s="263" t="str">
        <f t="shared" si="21"/>
        <v xml:space="preserve"> </v>
      </c>
      <c r="N272" s="262">
        <v>0.49299999999999999</v>
      </c>
      <c r="O272" s="263" t="str">
        <f t="shared" si="22"/>
        <v xml:space="preserve"> </v>
      </c>
      <c r="P272" s="262">
        <v>8.6839999999999993</v>
      </c>
      <c r="Q272" s="263" t="str">
        <f t="shared" si="23"/>
        <v xml:space="preserve"> </v>
      </c>
      <c r="R272" s="262">
        <v>0.72499999999999998</v>
      </c>
      <c r="S272" s="263" t="str">
        <f t="shared" si="17"/>
        <v xml:space="preserve"> </v>
      </c>
      <c r="T272" s="264">
        <v>0.77</v>
      </c>
      <c r="U272" s="8"/>
      <c r="W272" s="282"/>
    </row>
    <row r="273" spans="1:23" s="4" customFormat="1" ht="12.75" hidden="1" customHeight="1" x14ac:dyDescent="0.2">
      <c r="A273" s="281"/>
      <c r="B273" s="94"/>
      <c r="C273" s="94"/>
      <c r="D273" s="94"/>
      <c r="E273" s="94"/>
      <c r="I273" s="259" t="str">
        <f t="shared" si="25"/>
        <v xml:space="preserve"> </v>
      </c>
      <c r="J273" s="260">
        <f t="shared" si="19"/>
        <v>28</v>
      </c>
      <c r="K273" s="261" t="str">
        <f t="shared" si="20"/>
        <v xml:space="preserve"> </v>
      </c>
      <c r="L273" s="262">
        <v>4.1749999999999998</v>
      </c>
      <c r="M273" s="263" t="str">
        <f t="shared" si="21"/>
        <v xml:space="preserve"> </v>
      </c>
      <c r="N273" s="262">
        <v>0.49299999999999999</v>
      </c>
      <c r="O273" s="263" t="str">
        <f t="shared" si="22"/>
        <v xml:space="preserve"> </v>
      </c>
      <c r="P273" s="262">
        <v>8.6839999999999993</v>
      </c>
      <c r="Q273" s="263" t="str">
        <f t="shared" si="23"/>
        <v xml:space="preserve"> </v>
      </c>
      <c r="R273" s="262">
        <v>0.72499999999999998</v>
      </c>
      <c r="S273" s="263" t="str">
        <f t="shared" si="17"/>
        <v xml:space="preserve"> </v>
      </c>
      <c r="T273" s="264">
        <v>0.77</v>
      </c>
      <c r="U273" s="94"/>
      <c r="W273" s="282"/>
    </row>
    <row r="274" spans="1:23" ht="12.75" customHeight="1" x14ac:dyDescent="0.2">
      <c r="A274" s="51"/>
      <c r="B274" s="53"/>
      <c r="C274" s="53"/>
      <c r="D274" s="53"/>
      <c r="E274" s="53"/>
      <c r="F274" s="228"/>
      <c r="G274" s="228"/>
      <c r="H274" s="228"/>
      <c r="I274" s="208"/>
      <c r="J274" s="209"/>
      <c r="K274" s="235"/>
      <c r="L274" s="210"/>
      <c r="M274" s="235"/>
      <c r="N274" s="210"/>
      <c r="O274" s="235"/>
      <c r="P274" s="210"/>
      <c r="Q274" s="235"/>
      <c r="R274" s="210"/>
      <c r="S274" s="235"/>
      <c r="T274" s="211"/>
      <c r="U274" s="53"/>
    </row>
    <row r="275" spans="1:23" ht="12.75" customHeight="1" x14ac:dyDescent="0.2">
      <c r="A275" s="51"/>
      <c r="B275" s="53"/>
      <c r="C275" s="53"/>
      <c r="D275" s="53"/>
      <c r="E275" s="53"/>
      <c r="F275" s="53"/>
      <c r="G275" s="53"/>
      <c r="H275" s="53"/>
      <c r="I275" s="76"/>
      <c r="J275" s="212" t="s">
        <v>97</v>
      </c>
      <c r="K275" s="236"/>
      <c r="L275" s="213"/>
      <c r="M275" s="236">
        <f>SUM(M246:M260)</f>
        <v>0</v>
      </c>
      <c r="N275" s="213"/>
      <c r="O275" s="236">
        <f>SUM(O246:O260)</f>
        <v>0</v>
      </c>
      <c r="P275" s="213"/>
      <c r="Q275" s="236">
        <f>SUM(Q246:Q260)</f>
        <v>0</v>
      </c>
      <c r="R275" s="213"/>
      <c r="S275" s="236">
        <f>SUM(S246:S260)</f>
        <v>0</v>
      </c>
      <c r="T275" s="214"/>
      <c r="U275" s="53"/>
    </row>
    <row r="276" spans="1:23" ht="12.75" customHeight="1" x14ac:dyDescent="0.2">
      <c r="A276" s="51"/>
      <c r="B276" s="53"/>
      <c r="C276" s="53"/>
      <c r="D276" s="53"/>
      <c r="E276" s="53"/>
      <c r="F276" s="53"/>
      <c r="G276" s="53"/>
      <c r="H276" s="53"/>
      <c r="I276" s="186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1"/>
      <c r="U276" s="53"/>
    </row>
    <row r="277" spans="1:23" ht="12.75" customHeight="1" thickBot="1" x14ac:dyDescent="0.25">
      <c r="A277" s="51"/>
      <c r="B277" s="53"/>
      <c r="C277" s="53"/>
      <c r="D277" s="53"/>
      <c r="E277" s="53"/>
      <c r="F277" s="53"/>
      <c r="G277" s="53"/>
      <c r="H277" s="53"/>
      <c r="I277" s="194"/>
      <c r="J277" s="159"/>
      <c r="K277" s="159"/>
      <c r="L277" s="159" t="s">
        <v>98</v>
      </c>
      <c r="M277" s="159"/>
      <c r="N277" s="159"/>
      <c r="O277" s="215"/>
      <c r="P277" s="159"/>
      <c r="Q277" s="196">
        <f>IF(M275&gt;0,(O275+S275)/(M275+Q275),0)</f>
        <v>0</v>
      </c>
      <c r="R277" s="159"/>
      <c r="S277" s="159"/>
      <c r="T277" s="63"/>
      <c r="U277" s="53"/>
    </row>
    <row r="278" spans="1:23" x14ac:dyDescent="0.2">
      <c r="I278" s="228"/>
      <c r="J278" s="228"/>
      <c r="K278" s="228"/>
      <c r="L278" s="228"/>
      <c r="M278" s="228"/>
      <c r="N278" s="228"/>
      <c r="O278" s="228"/>
      <c r="P278" s="228"/>
      <c r="Q278" s="228"/>
    </row>
    <row r="279" spans="1:23" x14ac:dyDescent="0.2"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1:23" x14ac:dyDescent="0.2">
      <c r="I280" s="53"/>
      <c r="J280" s="53"/>
      <c r="K280" s="53"/>
      <c r="L280" s="53"/>
      <c r="M280" s="53"/>
      <c r="N280" s="53"/>
      <c r="O280" s="53"/>
      <c r="P280" s="53"/>
      <c r="Q280" s="53"/>
    </row>
    <row r="281" spans="1:23" x14ac:dyDescent="0.2">
      <c r="I281" s="53"/>
      <c r="J281" s="53"/>
      <c r="K281" s="53"/>
      <c r="L281" s="53"/>
      <c r="M281" s="53"/>
      <c r="N281" s="53"/>
      <c r="O281" s="53"/>
      <c r="P281" s="53"/>
      <c r="Q281" s="53"/>
    </row>
  </sheetData>
  <mergeCells count="4">
    <mergeCell ref="A1:AF1"/>
    <mergeCell ref="A176:AF176"/>
    <mergeCell ref="I4:T4"/>
    <mergeCell ref="I179:T179"/>
  </mergeCells>
  <phoneticPr fontId="13" type="noConversion"/>
  <printOptions horizontalCentered="1"/>
  <pageMargins left="0.25" right="0.25" top="0.25" bottom="0.25" header="0.5" footer="0.5"/>
  <pageSetup scale="28" fitToHeight="0" orientation="portrait" r:id="rId1"/>
  <headerFooter alignWithMargins="0"/>
  <rowBreaks count="1" manualBreakCount="1">
    <brk id="172" max="31" man="1"/>
  </rowBreaks>
  <colBreaks count="2" manualBreakCount="2">
    <brk id="23" max="2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81"/>
  <sheetViews>
    <sheetView tabSelected="1" view="pageBreakPreview" zoomScale="60" zoomScaleNormal="55" workbookViewId="0">
      <selection sqref="A1:AF1"/>
    </sheetView>
  </sheetViews>
  <sheetFormatPr defaultRowHeight="12.75" x14ac:dyDescent="0.2"/>
  <cols>
    <col min="1" max="1" width="11.5703125" style="12" bestFit="1" customWidth="1"/>
    <col min="2" max="2" width="20.7109375" customWidth="1"/>
    <col min="3" max="22" width="11.85546875" customWidth="1"/>
    <col min="23" max="23" width="11.85546875" style="5" customWidth="1"/>
    <col min="24" max="28" width="11.85546875" customWidth="1"/>
    <col min="29" max="29" width="11.85546875" style="4" customWidth="1"/>
    <col min="30" max="31" width="11.85546875" style="4" hidden="1" customWidth="1"/>
    <col min="32" max="68" width="11.85546875" customWidth="1"/>
  </cols>
  <sheetData>
    <row r="1" spans="1:33" ht="26.25" x14ac:dyDescent="0.4">
      <c r="A1" s="283" t="s">
        <v>107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</row>
    <row r="2" spans="1:33" ht="26.25" x14ac:dyDescent="0.4">
      <c r="A2" s="13"/>
      <c r="B2" s="6"/>
      <c r="C2" s="6"/>
      <c r="D2" s="6"/>
      <c r="E2" s="6"/>
      <c r="G2" s="18"/>
      <c r="K2" s="18"/>
      <c r="L2" s="19"/>
      <c r="M2" s="19"/>
      <c r="N2" s="19"/>
      <c r="O2" s="19"/>
      <c r="P2" s="18"/>
      <c r="Q2" s="16" t="s">
        <v>103</v>
      </c>
      <c r="R2" s="17">
        <v>2018</v>
      </c>
    </row>
    <row r="3" spans="1:33" s="25" customFormat="1" ht="12.75" customHeight="1" x14ac:dyDescent="0.2">
      <c r="A3" s="23"/>
      <c r="B3" s="24"/>
      <c r="C3" s="24"/>
      <c r="D3" s="24"/>
      <c r="E3" s="24"/>
      <c r="F3" s="24"/>
      <c r="L3" s="26"/>
      <c r="M3" s="26"/>
      <c r="N3" s="26"/>
      <c r="O3" s="26"/>
      <c r="Q3" s="27"/>
      <c r="R3" s="28"/>
      <c r="W3" s="29"/>
      <c r="AC3" s="267"/>
      <c r="AD3" s="267"/>
      <c r="AE3" s="267"/>
    </row>
    <row r="4" spans="1:33" s="25" customFormat="1" ht="15.75" x14ac:dyDescent="0.25">
      <c r="A4" s="23"/>
      <c r="B4" s="24"/>
      <c r="C4" s="24"/>
      <c r="D4" s="24"/>
      <c r="E4" s="24"/>
      <c r="F4" s="24"/>
      <c r="I4" s="285" t="s">
        <v>108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W4" s="29"/>
      <c r="AC4" s="267"/>
      <c r="AD4" s="267"/>
      <c r="AE4" s="267"/>
    </row>
    <row r="5" spans="1:33" ht="12.75" customHeight="1" thickBot="1" x14ac:dyDescent="0.25"/>
    <row r="6" spans="1:33" ht="12.75" customHeight="1" x14ac:dyDescent="0.2">
      <c r="K6" s="36" t="s">
        <v>0</v>
      </c>
      <c r="L6" s="37"/>
      <c r="M6" s="47" t="s">
        <v>99</v>
      </c>
      <c r="N6" s="38"/>
      <c r="O6" s="38"/>
      <c r="P6" s="39" t="s">
        <v>2</v>
      </c>
      <c r="Q6" s="40"/>
      <c r="R6" s="32"/>
    </row>
    <row r="7" spans="1:33" ht="12.75" customHeight="1" x14ac:dyDescent="0.2">
      <c r="K7" s="41" t="s">
        <v>3</v>
      </c>
      <c r="L7" s="7"/>
      <c r="M7" s="14"/>
      <c r="N7" s="8"/>
      <c r="O7" s="8"/>
      <c r="P7" s="10"/>
      <c r="Q7" s="8"/>
      <c r="R7" s="33"/>
    </row>
    <row r="8" spans="1:33" ht="12.75" customHeight="1" x14ac:dyDescent="0.2">
      <c r="K8" s="41" t="s">
        <v>4</v>
      </c>
      <c r="L8" s="7"/>
      <c r="M8" s="14"/>
      <c r="N8" s="8"/>
      <c r="O8" s="8"/>
      <c r="P8" s="10"/>
      <c r="Q8" s="8"/>
      <c r="R8" s="33"/>
    </row>
    <row r="9" spans="1:33" ht="12.75" customHeight="1" x14ac:dyDescent="0.2">
      <c r="K9" s="41" t="s">
        <v>5</v>
      </c>
      <c r="L9" s="7"/>
      <c r="M9" s="15"/>
      <c r="N9" s="8"/>
      <c r="O9" s="8"/>
      <c r="P9" s="10" t="s">
        <v>6</v>
      </c>
      <c r="Q9" s="15"/>
      <c r="R9" s="33"/>
    </row>
    <row r="10" spans="1:33" ht="12.75" customHeight="1" x14ac:dyDescent="0.2">
      <c r="K10" s="41" t="s">
        <v>7</v>
      </c>
      <c r="L10" s="8"/>
      <c r="M10" s="14"/>
      <c r="N10" s="8"/>
      <c r="O10" s="8"/>
      <c r="P10" s="8"/>
      <c r="Q10" s="8"/>
      <c r="R10" s="33"/>
      <c r="AG10" s="3"/>
    </row>
    <row r="11" spans="1:33" ht="12.75" customHeight="1" x14ac:dyDescent="0.2">
      <c r="K11" s="42" t="s">
        <v>8</v>
      </c>
      <c r="L11" s="7"/>
      <c r="M11" s="7"/>
      <c r="N11" s="8"/>
      <c r="O11" s="14"/>
      <c r="P11" s="8"/>
      <c r="Q11" s="8"/>
      <c r="R11" s="33"/>
    </row>
    <row r="12" spans="1:33" ht="12.75" customHeight="1" thickBot="1" x14ac:dyDescent="0.25">
      <c r="K12" s="43" t="s">
        <v>9</v>
      </c>
      <c r="L12" s="44"/>
      <c r="M12" s="45"/>
      <c r="N12" s="44"/>
      <c r="O12" s="44"/>
      <c r="P12" s="35" t="s">
        <v>10</v>
      </c>
      <c r="Q12" s="46"/>
      <c r="R12" s="34"/>
    </row>
    <row r="13" spans="1:33" ht="12.75" customHeight="1" x14ac:dyDescent="0.2">
      <c r="J13" s="10"/>
      <c r="K13" s="8"/>
      <c r="L13" s="8"/>
      <c r="M13" s="8"/>
      <c r="N13" s="8"/>
      <c r="O13" s="10"/>
      <c r="P13" s="10"/>
      <c r="Q13" s="22"/>
      <c r="R13" s="9"/>
    </row>
    <row r="14" spans="1:33" ht="12.75" customHeight="1" thickBot="1" x14ac:dyDescent="0.25"/>
    <row r="15" spans="1:33" ht="12.75" customHeight="1" x14ac:dyDescent="0.2">
      <c r="A15" s="65" t="s">
        <v>11</v>
      </c>
      <c r="B15" s="66"/>
      <c r="C15" s="66"/>
      <c r="D15" s="66"/>
      <c r="E15" s="66"/>
      <c r="F15" s="66"/>
      <c r="G15" s="66"/>
      <c r="H15" s="67"/>
      <c r="I15" s="68"/>
      <c r="J15" s="68"/>
      <c r="K15" s="68"/>
      <c r="L15" s="68"/>
      <c r="M15" s="68"/>
      <c r="N15" s="69" t="s">
        <v>12</v>
      </c>
      <c r="O15" s="68"/>
      <c r="P15" s="68"/>
      <c r="Q15" s="68"/>
      <c r="R15" s="68"/>
      <c r="S15" s="70"/>
      <c r="T15" s="68"/>
      <c r="U15" s="68"/>
      <c r="V15" s="68"/>
      <c r="W15" s="68"/>
      <c r="X15" s="68"/>
      <c r="Y15" s="68"/>
      <c r="Z15" s="68"/>
      <c r="AA15" s="68"/>
      <c r="AB15" s="68"/>
      <c r="AC15" s="166"/>
      <c r="AD15" s="166"/>
      <c r="AE15" s="276"/>
      <c r="AF15" s="71"/>
    </row>
    <row r="16" spans="1:33" ht="12.75" customHeight="1" x14ac:dyDescent="0.2">
      <c r="A16" s="72" t="s">
        <v>13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268"/>
      <c r="AD16" s="268"/>
      <c r="AE16" s="277"/>
      <c r="AF16" s="74"/>
    </row>
    <row r="17" spans="1:32" ht="12.75" customHeight="1" x14ac:dyDescent="0.2">
      <c r="A17" s="72" t="s">
        <v>14</v>
      </c>
      <c r="B17" s="75" t="s">
        <v>15</v>
      </c>
      <c r="C17" s="75">
        <v>1992</v>
      </c>
      <c r="D17" s="75">
        <f>+C17+1</f>
        <v>1993</v>
      </c>
      <c r="E17" s="75">
        <f>+D17+1</f>
        <v>1994</v>
      </c>
      <c r="F17" s="75">
        <f>+E17+1</f>
        <v>1995</v>
      </c>
      <c r="G17" s="75">
        <f>+F17+1</f>
        <v>1996</v>
      </c>
      <c r="H17" s="75">
        <f>+G17+1</f>
        <v>1997</v>
      </c>
      <c r="I17" s="75">
        <f t="shared" ref="I17:AE17" si="0">+H17+1</f>
        <v>1998</v>
      </c>
      <c r="J17" s="75">
        <f t="shared" si="0"/>
        <v>1999</v>
      </c>
      <c r="K17" s="75">
        <f t="shared" si="0"/>
        <v>2000</v>
      </c>
      <c r="L17" s="75">
        <f t="shared" si="0"/>
        <v>2001</v>
      </c>
      <c r="M17" s="75">
        <f t="shared" si="0"/>
        <v>2002</v>
      </c>
      <c r="N17" s="75">
        <f t="shared" si="0"/>
        <v>2003</v>
      </c>
      <c r="O17" s="75">
        <f t="shared" si="0"/>
        <v>2004</v>
      </c>
      <c r="P17" s="75">
        <f t="shared" si="0"/>
        <v>2005</v>
      </c>
      <c r="Q17" s="75">
        <f t="shared" si="0"/>
        <v>2006</v>
      </c>
      <c r="R17" s="75">
        <f t="shared" si="0"/>
        <v>2007</v>
      </c>
      <c r="S17" s="75">
        <f t="shared" si="0"/>
        <v>2008</v>
      </c>
      <c r="T17" s="75">
        <f t="shared" si="0"/>
        <v>2009</v>
      </c>
      <c r="U17" s="75">
        <f t="shared" si="0"/>
        <v>2010</v>
      </c>
      <c r="V17" s="75">
        <f t="shared" si="0"/>
        <v>2011</v>
      </c>
      <c r="W17" s="75">
        <f t="shared" si="0"/>
        <v>2012</v>
      </c>
      <c r="X17" s="75">
        <f t="shared" si="0"/>
        <v>2013</v>
      </c>
      <c r="Y17" s="75">
        <f t="shared" si="0"/>
        <v>2014</v>
      </c>
      <c r="Z17" s="75">
        <f t="shared" si="0"/>
        <v>2015</v>
      </c>
      <c r="AA17" s="75">
        <f t="shared" si="0"/>
        <v>2016</v>
      </c>
      <c r="AB17" s="75">
        <f t="shared" si="0"/>
        <v>2017</v>
      </c>
      <c r="AC17" s="269">
        <f t="shared" si="0"/>
        <v>2018</v>
      </c>
      <c r="AD17" s="269">
        <f t="shared" si="0"/>
        <v>2019</v>
      </c>
      <c r="AE17" s="269">
        <f t="shared" si="0"/>
        <v>2020</v>
      </c>
      <c r="AF17" s="226" t="s">
        <v>16</v>
      </c>
    </row>
    <row r="18" spans="1:32" ht="12.75" customHeigh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216"/>
      <c r="X18" s="77"/>
      <c r="Y18" s="77"/>
      <c r="Z18" s="77"/>
      <c r="AA18" s="77"/>
      <c r="AB18" s="77"/>
      <c r="AC18" s="203"/>
      <c r="AD18" s="203"/>
      <c r="AE18" s="203"/>
      <c r="AF18" s="78"/>
    </row>
    <row r="19" spans="1:32" ht="12.75" customHeight="1" x14ac:dyDescent="0.2">
      <c r="A19" s="79">
        <v>1992</v>
      </c>
      <c r="B19" s="8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7"/>
      <c r="X19" s="20"/>
      <c r="Y19" s="20"/>
      <c r="Z19" s="20"/>
      <c r="AA19" s="20"/>
      <c r="AB19" s="20"/>
      <c r="AC19" s="20"/>
      <c r="AD19" s="20"/>
      <c r="AE19" s="20"/>
      <c r="AF19" s="81">
        <f t="shared" ref="AF19:AF27" si="1">SUM(C19:AE19)</f>
        <v>0</v>
      </c>
    </row>
    <row r="20" spans="1:32" ht="12.75" customHeight="1" x14ac:dyDescent="0.2">
      <c r="A20" s="50">
        <f>+A19+0.1</f>
        <v>1992.1</v>
      </c>
      <c r="B20" s="80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7"/>
      <c r="R20" s="20"/>
      <c r="S20" s="20"/>
      <c r="T20" s="20"/>
      <c r="U20" s="20"/>
      <c r="V20" s="20"/>
      <c r="W20" s="217"/>
      <c r="X20" s="20"/>
      <c r="Y20" s="20"/>
      <c r="Z20" s="20"/>
      <c r="AA20" s="20"/>
      <c r="AB20" s="20"/>
      <c r="AC20" s="20"/>
      <c r="AD20" s="20"/>
      <c r="AE20" s="20"/>
      <c r="AF20" s="81">
        <f t="shared" si="1"/>
        <v>0</v>
      </c>
    </row>
    <row r="21" spans="1:32" ht="12.75" customHeight="1" x14ac:dyDescent="0.2">
      <c r="A21" s="50">
        <f>+A20+0.1</f>
        <v>1992.1999999999998</v>
      </c>
      <c r="B21" s="80" t="s">
        <v>19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7"/>
      <c r="R21" s="20"/>
      <c r="S21" s="20"/>
      <c r="T21" s="20"/>
      <c r="U21" s="20"/>
      <c r="V21" s="20"/>
      <c r="W21" s="217"/>
      <c r="X21" s="20"/>
      <c r="Y21" s="20"/>
      <c r="Z21" s="20"/>
      <c r="AA21" s="20"/>
      <c r="AB21" s="20"/>
      <c r="AC21" s="20"/>
      <c r="AD21" s="20"/>
      <c r="AE21" s="20"/>
      <c r="AF21" s="81">
        <f t="shared" si="1"/>
        <v>0</v>
      </c>
    </row>
    <row r="22" spans="1:32" ht="12.75" customHeight="1" x14ac:dyDescent="0.2">
      <c r="A22" s="50">
        <f>+A21+0.1</f>
        <v>1992.2999999999997</v>
      </c>
      <c r="B22" s="80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7"/>
      <c r="R22" s="20"/>
      <c r="S22" s="20"/>
      <c r="T22" s="20"/>
      <c r="U22" s="20"/>
      <c r="V22" s="20"/>
      <c r="W22" s="217"/>
      <c r="X22" s="20"/>
      <c r="Y22" s="20"/>
      <c r="Z22" s="20"/>
      <c r="AA22" s="20"/>
      <c r="AB22" s="20"/>
      <c r="AC22" s="20"/>
      <c r="AD22" s="20"/>
      <c r="AE22" s="20"/>
      <c r="AF22" s="81">
        <f t="shared" si="1"/>
        <v>0</v>
      </c>
    </row>
    <row r="23" spans="1:32" ht="12.75" customHeigh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18"/>
      <c r="R23" s="83"/>
      <c r="S23" s="83"/>
      <c r="T23" s="83"/>
      <c r="U23" s="83"/>
      <c r="V23" s="83"/>
      <c r="W23" s="218"/>
      <c r="X23" s="83"/>
      <c r="Y23" s="83"/>
      <c r="Z23" s="83"/>
      <c r="AA23" s="83"/>
      <c r="AB23" s="83"/>
      <c r="AC23" s="83"/>
      <c r="AD23" s="83"/>
      <c r="AE23" s="83"/>
      <c r="AF23" s="84">
        <f t="shared" si="1"/>
        <v>0</v>
      </c>
    </row>
    <row r="24" spans="1:32" ht="12.75" customHeight="1" x14ac:dyDescent="0.2">
      <c r="A24" s="79">
        <f>+A19+1</f>
        <v>1993</v>
      </c>
      <c r="B24" s="80" t="s">
        <v>17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7"/>
      <c r="X24" s="20"/>
      <c r="Y24" s="20"/>
      <c r="Z24" s="20"/>
      <c r="AA24" s="20"/>
      <c r="AB24" s="20"/>
      <c r="AC24" s="20"/>
      <c r="AD24" s="20"/>
      <c r="AE24" s="20"/>
      <c r="AF24" s="81">
        <f t="shared" si="1"/>
        <v>0</v>
      </c>
    </row>
    <row r="25" spans="1:32" ht="12.75" customHeight="1" x14ac:dyDescent="0.2">
      <c r="A25" s="50">
        <f>+A24+0.1</f>
        <v>1993.1</v>
      </c>
      <c r="B25" s="80" t="s">
        <v>18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7"/>
      <c r="R25" s="20"/>
      <c r="S25" s="20"/>
      <c r="T25" s="20"/>
      <c r="U25" s="20"/>
      <c r="V25" s="20"/>
      <c r="W25" s="217"/>
      <c r="X25" s="20"/>
      <c r="Y25" s="20"/>
      <c r="Z25" s="20"/>
      <c r="AA25" s="20"/>
      <c r="AB25" s="20"/>
      <c r="AC25" s="20"/>
      <c r="AD25" s="20"/>
      <c r="AE25" s="20"/>
      <c r="AF25" s="81">
        <f t="shared" si="1"/>
        <v>0</v>
      </c>
    </row>
    <row r="26" spans="1:32" ht="12.75" customHeight="1" x14ac:dyDescent="0.2">
      <c r="A26" s="50">
        <f>+A25+0.1</f>
        <v>1993.1999999999998</v>
      </c>
      <c r="B26" s="80" t="s">
        <v>19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7"/>
      <c r="R26" s="20"/>
      <c r="S26" s="20"/>
      <c r="T26" s="20"/>
      <c r="U26" s="20"/>
      <c r="V26" s="20"/>
      <c r="W26" s="217"/>
      <c r="X26" s="20"/>
      <c r="Y26" s="20"/>
      <c r="Z26" s="20"/>
      <c r="AA26" s="20"/>
      <c r="AB26" s="20"/>
      <c r="AC26" s="20"/>
      <c r="AD26" s="20"/>
      <c r="AE26" s="20"/>
      <c r="AF26" s="81">
        <f t="shared" si="1"/>
        <v>0</v>
      </c>
    </row>
    <row r="27" spans="1:32" ht="12.75" customHeight="1" x14ac:dyDescent="0.2">
      <c r="A27" s="50">
        <f>+A26+0.1</f>
        <v>1993.2999999999997</v>
      </c>
      <c r="B27" s="80" t="s">
        <v>20</v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7"/>
      <c r="R27" s="20"/>
      <c r="S27" s="20"/>
      <c r="T27" s="20"/>
      <c r="U27" s="20"/>
      <c r="V27" s="20"/>
      <c r="W27" s="217"/>
      <c r="X27" s="20"/>
      <c r="Y27" s="20"/>
      <c r="Z27" s="20"/>
      <c r="AA27" s="20"/>
      <c r="AB27" s="20"/>
      <c r="AC27" s="20"/>
      <c r="AD27" s="20"/>
      <c r="AE27" s="20"/>
      <c r="AF27" s="81">
        <f t="shared" si="1"/>
        <v>0</v>
      </c>
    </row>
    <row r="28" spans="1:32" ht="12.75" customHeight="1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218"/>
      <c r="R28" s="83"/>
      <c r="S28" s="83"/>
      <c r="T28" s="83"/>
      <c r="U28" s="83"/>
      <c r="V28" s="83"/>
      <c r="W28" s="218"/>
      <c r="X28" s="83"/>
      <c r="Y28" s="83"/>
      <c r="Z28" s="83"/>
      <c r="AA28" s="83"/>
      <c r="AB28" s="83"/>
      <c r="AC28" s="83"/>
      <c r="AD28" s="83"/>
      <c r="AE28" s="83"/>
      <c r="AF28" s="84"/>
    </row>
    <row r="29" spans="1:32" ht="12.75" customHeight="1" x14ac:dyDescent="0.2">
      <c r="A29" s="79">
        <f>+A24+1</f>
        <v>1994</v>
      </c>
      <c r="B29" s="80" t="s">
        <v>17</v>
      </c>
      <c r="C29" s="21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7"/>
      <c r="X29" s="20"/>
      <c r="Y29" s="20"/>
      <c r="Z29" s="20"/>
      <c r="AA29" s="20"/>
      <c r="AB29" s="20"/>
      <c r="AC29" s="20"/>
      <c r="AD29" s="20"/>
      <c r="AE29" s="20"/>
      <c r="AF29" s="81">
        <f>SUM(C29:AE29)</f>
        <v>0</v>
      </c>
    </row>
    <row r="30" spans="1:32" ht="12.75" customHeight="1" x14ac:dyDescent="0.2">
      <c r="A30" s="50">
        <f>+A29+0.1</f>
        <v>1994.1</v>
      </c>
      <c r="B30" s="80" t="s">
        <v>18</v>
      </c>
      <c r="C30" s="21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7"/>
      <c r="R30" s="20"/>
      <c r="S30" s="20"/>
      <c r="T30" s="20"/>
      <c r="U30" s="20"/>
      <c r="V30" s="20"/>
      <c r="W30" s="217"/>
      <c r="X30" s="20"/>
      <c r="Y30" s="20"/>
      <c r="Z30" s="20"/>
      <c r="AA30" s="20"/>
      <c r="AB30" s="20"/>
      <c r="AC30" s="20"/>
      <c r="AD30" s="20"/>
      <c r="AE30" s="20"/>
      <c r="AF30" s="81">
        <f>SUM(C30:AE30)</f>
        <v>0</v>
      </c>
    </row>
    <row r="31" spans="1:32" ht="12.75" customHeight="1" x14ac:dyDescent="0.2">
      <c r="A31" s="50">
        <f>+A30+0.1</f>
        <v>1994.1999999999998</v>
      </c>
      <c r="B31" s="80" t="s">
        <v>19</v>
      </c>
      <c r="C31" s="21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7"/>
      <c r="R31" s="20"/>
      <c r="S31" s="20"/>
      <c r="T31" s="20"/>
      <c r="U31" s="20"/>
      <c r="V31" s="20"/>
      <c r="W31" s="217"/>
      <c r="X31" s="20"/>
      <c r="Y31" s="20"/>
      <c r="Z31" s="20"/>
      <c r="AA31" s="20"/>
      <c r="AB31" s="20"/>
      <c r="AC31" s="20"/>
      <c r="AD31" s="20"/>
      <c r="AE31" s="20"/>
      <c r="AF31" s="81">
        <f>SUM(C31:AE31)</f>
        <v>0</v>
      </c>
    </row>
    <row r="32" spans="1:32" ht="12.75" customHeight="1" x14ac:dyDescent="0.2">
      <c r="A32" s="50">
        <f>+A31+0.1</f>
        <v>1994.2999999999997</v>
      </c>
      <c r="B32" s="80" t="s">
        <v>20</v>
      </c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7"/>
      <c r="R32" s="20"/>
      <c r="S32" s="20"/>
      <c r="T32" s="20"/>
      <c r="U32" s="20"/>
      <c r="V32" s="20"/>
      <c r="W32" s="217"/>
      <c r="X32" s="20"/>
      <c r="Y32" s="20"/>
      <c r="Z32" s="20"/>
      <c r="AA32" s="20"/>
      <c r="AB32" s="20"/>
      <c r="AC32" s="20"/>
      <c r="AD32" s="20"/>
      <c r="AE32" s="20"/>
      <c r="AF32" s="81">
        <f>SUM(C32:AE32)</f>
        <v>0</v>
      </c>
    </row>
    <row r="33" spans="1:32" ht="12.75" customHeigh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218"/>
      <c r="R33" s="83"/>
      <c r="S33" s="83"/>
      <c r="T33" s="83"/>
      <c r="U33" s="83"/>
      <c r="V33" s="83"/>
      <c r="W33" s="218"/>
      <c r="X33" s="83"/>
      <c r="Y33" s="83"/>
      <c r="Z33" s="83"/>
      <c r="AA33" s="83"/>
      <c r="AB33" s="83"/>
      <c r="AC33" s="83"/>
      <c r="AD33" s="83"/>
      <c r="AE33" s="83"/>
      <c r="AF33" s="84"/>
    </row>
    <row r="34" spans="1:32" ht="12.75" customHeight="1" x14ac:dyDescent="0.2">
      <c r="A34" s="79">
        <f>+A29+1</f>
        <v>1995</v>
      </c>
      <c r="B34" s="80" t="s">
        <v>17</v>
      </c>
      <c r="C34" s="80"/>
      <c r="D34" s="80"/>
      <c r="E34" s="8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7"/>
      <c r="X34" s="20"/>
      <c r="Y34" s="20"/>
      <c r="Z34" s="20"/>
      <c r="AA34" s="20"/>
      <c r="AB34" s="20"/>
      <c r="AC34" s="20"/>
      <c r="AD34" s="20"/>
      <c r="AE34" s="20"/>
      <c r="AF34" s="81">
        <f>SUM(C34:AE34)</f>
        <v>0</v>
      </c>
    </row>
    <row r="35" spans="1:32" ht="12.75" customHeight="1" x14ac:dyDescent="0.2">
      <c r="A35" s="50">
        <f>+A34+0.1</f>
        <v>1995.1</v>
      </c>
      <c r="B35" s="80" t="s">
        <v>18</v>
      </c>
      <c r="C35" s="80"/>
      <c r="D35" s="80"/>
      <c r="E35" s="8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7"/>
      <c r="R35" s="20"/>
      <c r="S35" s="20"/>
      <c r="T35" s="20"/>
      <c r="U35" s="20"/>
      <c r="V35" s="20"/>
      <c r="W35" s="217"/>
      <c r="X35" s="20"/>
      <c r="Y35" s="20"/>
      <c r="Z35" s="20"/>
      <c r="AA35" s="20"/>
      <c r="AB35" s="20"/>
      <c r="AC35" s="20"/>
      <c r="AD35" s="20"/>
      <c r="AE35" s="20"/>
      <c r="AF35" s="81">
        <f>SUM(C35:AE35)</f>
        <v>0</v>
      </c>
    </row>
    <row r="36" spans="1:32" ht="12.75" customHeight="1" x14ac:dyDescent="0.2">
      <c r="A36" s="50">
        <f>+A35+0.1</f>
        <v>1995.1999999999998</v>
      </c>
      <c r="B36" s="80" t="s">
        <v>19</v>
      </c>
      <c r="C36" s="80"/>
      <c r="D36" s="80"/>
      <c r="E36" s="8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7"/>
      <c r="R36" s="20"/>
      <c r="S36" s="20"/>
      <c r="T36" s="20"/>
      <c r="U36" s="20"/>
      <c r="V36" s="20"/>
      <c r="W36" s="217"/>
      <c r="X36" s="20"/>
      <c r="Y36" s="20"/>
      <c r="Z36" s="20"/>
      <c r="AA36" s="20"/>
      <c r="AB36" s="20"/>
      <c r="AC36" s="20"/>
      <c r="AD36" s="20"/>
      <c r="AE36" s="20"/>
      <c r="AF36" s="81">
        <f>SUM(C36:AE36)</f>
        <v>0</v>
      </c>
    </row>
    <row r="37" spans="1:32" ht="12.75" customHeight="1" x14ac:dyDescent="0.2">
      <c r="A37" s="50">
        <f>+A36+0.1</f>
        <v>1995.2999999999997</v>
      </c>
      <c r="B37" s="80" t="s">
        <v>20</v>
      </c>
      <c r="C37" s="80"/>
      <c r="D37" s="80"/>
      <c r="E37" s="8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7"/>
      <c r="R37" s="20"/>
      <c r="S37" s="20"/>
      <c r="T37" s="20"/>
      <c r="U37" s="20"/>
      <c r="V37" s="20"/>
      <c r="W37" s="217"/>
      <c r="X37" s="20"/>
      <c r="Y37" s="20"/>
      <c r="Z37" s="20"/>
      <c r="AA37" s="20"/>
      <c r="AB37" s="20"/>
      <c r="AC37" s="20"/>
      <c r="AD37" s="20"/>
      <c r="AE37" s="20"/>
      <c r="AF37" s="81">
        <f>SUM(C37:AE37)</f>
        <v>0</v>
      </c>
    </row>
    <row r="38" spans="1:32" ht="12.75" customHeight="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218"/>
      <c r="R38" s="83"/>
      <c r="S38" s="83"/>
      <c r="T38" s="83"/>
      <c r="U38" s="83"/>
      <c r="V38" s="83"/>
      <c r="W38" s="218"/>
      <c r="X38" s="83"/>
      <c r="Y38" s="83"/>
      <c r="Z38" s="83"/>
      <c r="AA38" s="83"/>
      <c r="AB38" s="83"/>
      <c r="AC38" s="83"/>
      <c r="AD38" s="83"/>
      <c r="AE38" s="83"/>
      <c r="AF38" s="84"/>
    </row>
    <row r="39" spans="1:32" ht="12.75" customHeight="1" x14ac:dyDescent="0.2">
      <c r="A39" s="79">
        <f>+A34+1</f>
        <v>1996</v>
      </c>
      <c r="B39" s="80" t="s">
        <v>17</v>
      </c>
      <c r="C39" s="80"/>
      <c r="D39" s="80"/>
      <c r="E39" s="80"/>
      <c r="F39" s="8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7"/>
      <c r="X39" s="20"/>
      <c r="Y39" s="20"/>
      <c r="Z39" s="20"/>
      <c r="AA39" s="20"/>
      <c r="AB39" s="20"/>
      <c r="AC39" s="20"/>
      <c r="AD39" s="20"/>
      <c r="AE39" s="20"/>
      <c r="AF39" s="81">
        <f>SUM(C39:AE39)</f>
        <v>0</v>
      </c>
    </row>
    <row r="40" spans="1:32" ht="12.75" customHeight="1" x14ac:dyDescent="0.2">
      <c r="A40" s="50">
        <f>+A39+0.1</f>
        <v>1996.1</v>
      </c>
      <c r="B40" s="80" t="s">
        <v>18</v>
      </c>
      <c r="C40" s="80"/>
      <c r="D40" s="80"/>
      <c r="E40" s="80"/>
      <c r="F40" s="8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7"/>
      <c r="R40" s="20"/>
      <c r="S40" s="20"/>
      <c r="T40" s="20"/>
      <c r="U40" s="20"/>
      <c r="V40" s="20"/>
      <c r="W40" s="217"/>
      <c r="X40" s="20"/>
      <c r="Y40" s="20"/>
      <c r="Z40" s="20"/>
      <c r="AA40" s="20"/>
      <c r="AB40" s="20"/>
      <c r="AC40" s="20"/>
      <c r="AD40" s="20"/>
      <c r="AE40" s="20"/>
      <c r="AF40" s="81">
        <f>SUM(C40:AE40)</f>
        <v>0</v>
      </c>
    </row>
    <row r="41" spans="1:32" ht="12.75" customHeight="1" x14ac:dyDescent="0.2">
      <c r="A41" s="50">
        <f>+A40+0.1</f>
        <v>1996.1999999999998</v>
      </c>
      <c r="B41" s="80" t="s">
        <v>19</v>
      </c>
      <c r="C41" s="80"/>
      <c r="D41" s="80"/>
      <c r="E41" s="80"/>
      <c r="F41" s="8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7"/>
      <c r="R41" s="20"/>
      <c r="S41" s="20"/>
      <c r="T41" s="20"/>
      <c r="U41" s="20"/>
      <c r="V41" s="20"/>
      <c r="W41" s="217"/>
      <c r="X41" s="20"/>
      <c r="Y41" s="20"/>
      <c r="Z41" s="20"/>
      <c r="AA41" s="20"/>
      <c r="AB41" s="20"/>
      <c r="AC41" s="20"/>
      <c r="AD41" s="20"/>
      <c r="AE41" s="20"/>
      <c r="AF41" s="81">
        <f>SUM(C41:AE41)</f>
        <v>0</v>
      </c>
    </row>
    <row r="42" spans="1:32" ht="12.75" customHeight="1" x14ac:dyDescent="0.2">
      <c r="A42" s="50">
        <f>+A41+0.1</f>
        <v>1996.2999999999997</v>
      </c>
      <c r="B42" s="80" t="s">
        <v>20</v>
      </c>
      <c r="C42" s="80"/>
      <c r="D42" s="80"/>
      <c r="E42" s="80"/>
      <c r="F42" s="8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7"/>
      <c r="R42" s="20"/>
      <c r="S42" s="20"/>
      <c r="T42" s="20"/>
      <c r="U42" s="20"/>
      <c r="V42" s="20"/>
      <c r="W42" s="217"/>
      <c r="X42" s="20"/>
      <c r="Y42" s="20"/>
      <c r="Z42" s="20"/>
      <c r="AA42" s="20"/>
      <c r="AB42" s="20"/>
      <c r="AC42" s="20"/>
      <c r="AD42" s="20"/>
      <c r="AE42" s="20"/>
      <c r="AF42" s="81">
        <f>SUM(C42:AE42)</f>
        <v>0</v>
      </c>
    </row>
    <row r="43" spans="1:32" ht="12.75" customHeight="1" x14ac:dyDescent="0.2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18"/>
      <c r="R43" s="83"/>
      <c r="S43" s="83"/>
      <c r="T43" s="83"/>
      <c r="U43" s="218"/>
      <c r="V43" s="83"/>
      <c r="W43" s="218"/>
      <c r="X43" s="83"/>
      <c r="Y43" s="83"/>
      <c r="Z43" s="83"/>
      <c r="AA43" s="83"/>
      <c r="AB43" s="83"/>
      <c r="AC43" s="83"/>
      <c r="AD43" s="83"/>
      <c r="AE43" s="83"/>
      <c r="AF43" s="84"/>
    </row>
    <row r="44" spans="1:32" ht="12.75" customHeight="1" x14ac:dyDescent="0.2">
      <c r="A44" s="79">
        <f>+A39+1</f>
        <v>1997</v>
      </c>
      <c r="B44" s="80" t="s">
        <v>17</v>
      </c>
      <c r="C44" s="80"/>
      <c r="D44" s="80"/>
      <c r="E44" s="80"/>
      <c r="F44" s="80"/>
      <c r="G44" s="8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7"/>
      <c r="X44" s="20"/>
      <c r="Y44" s="20"/>
      <c r="Z44" s="20"/>
      <c r="AA44" s="20"/>
      <c r="AB44" s="20"/>
      <c r="AC44" s="20"/>
      <c r="AD44" s="20"/>
      <c r="AE44" s="20"/>
      <c r="AF44" s="81">
        <f>SUM(C44:AE44)</f>
        <v>0</v>
      </c>
    </row>
    <row r="45" spans="1:32" ht="12.75" customHeight="1" x14ac:dyDescent="0.2">
      <c r="A45" s="50">
        <f>+A44+0.1</f>
        <v>1997.1</v>
      </c>
      <c r="B45" s="80" t="s">
        <v>18</v>
      </c>
      <c r="C45" s="80"/>
      <c r="D45" s="80"/>
      <c r="E45" s="80"/>
      <c r="F45" s="80"/>
      <c r="G45" s="8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7"/>
      <c r="X45" s="20"/>
      <c r="Y45" s="20"/>
      <c r="Z45" s="20"/>
      <c r="AA45" s="20"/>
      <c r="AB45" s="20"/>
      <c r="AC45" s="20"/>
      <c r="AD45" s="20"/>
      <c r="AE45" s="20"/>
      <c r="AF45" s="81">
        <f>SUM(C45:AE45)</f>
        <v>0</v>
      </c>
    </row>
    <row r="46" spans="1:32" ht="12.75" customHeight="1" x14ac:dyDescent="0.2">
      <c r="A46" s="50">
        <f>+A45+0.1</f>
        <v>1997.1999999999998</v>
      </c>
      <c r="B46" s="80" t="s">
        <v>19</v>
      </c>
      <c r="C46" s="80"/>
      <c r="D46" s="80"/>
      <c r="E46" s="80"/>
      <c r="F46" s="80"/>
      <c r="G46" s="8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7"/>
      <c r="X46" s="20"/>
      <c r="Y46" s="20"/>
      <c r="Z46" s="20"/>
      <c r="AA46" s="20"/>
      <c r="AB46" s="20"/>
      <c r="AC46" s="20"/>
      <c r="AD46" s="20"/>
      <c r="AE46" s="20"/>
      <c r="AF46" s="81">
        <f>SUM(C46:AE46)</f>
        <v>0</v>
      </c>
    </row>
    <row r="47" spans="1:32" ht="12.75" customHeight="1" x14ac:dyDescent="0.2">
      <c r="A47" s="50">
        <f>+A46+0.1</f>
        <v>1997.2999999999997</v>
      </c>
      <c r="B47" s="80" t="s">
        <v>20</v>
      </c>
      <c r="C47" s="80"/>
      <c r="D47" s="80"/>
      <c r="E47" s="80"/>
      <c r="F47" s="80"/>
      <c r="G47" s="8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7"/>
      <c r="X47" s="20"/>
      <c r="Y47" s="20"/>
      <c r="Z47" s="20"/>
      <c r="AA47" s="20"/>
      <c r="AB47" s="20"/>
      <c r="AC47" s="20"/>
      <c r="AD47" s="20"/>
      <c r="AE47" s="20"/>
      <c r="AF47" s="81">
        <f>SUM(C47:AE47)</f>
        <v>0</v>
      </c>
    </row>
    <row r="48" spans="1:32" ht="12.7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218"/>
      <c r="X48" s="83"/>
      <c r="Y48" s="83"/>
      <c r="Z48" s="83"/>
      <c r="AA48" s="83"/>
      <c r="AB48" s="83"/>
      <c r="AC48" s="83"/>
      <c r="AD48" s="83"/>
      <c r="AE48" s="83"/>
      <c r="AF48" s="84"/>
    </row>
    <row r="49" spans="1:32" ht="12.75" customHeight="1" x14ac:dyDescent="0.2">
      <c r="A49" s="79">
        <f>+A44+1</f>
        <v>1998</v>
      </c>
      <c r="B49" s="80" t="s">
        <v>17</v>
      </c>
      <c r="C49" s="80"/>
      <c r="D49" s="80"/>
      <c r="E49" s="80"/>
      <c r="F49" s="80"/>
      <c r="G49" s="8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7"/>
      <c r="X49" s="20"/>
      <c r="Y49" s="20"/>
      <c r="Z49" s="20"/>
      <c r="AA49" s="20"/>
      <c r="AB49" s="20"/>
      <c r="AC49" s="20"/>
      <c r="AD49" s="20"/>
      <c r="AE49" s="20"/>
      <c r="AF49" s="81">
        <f>SUM(C49:AE49)</f>
        <v>0</v>
      </c>
    </row>
    <row r="50" spans="1:32" ht="12.75" customHeight="1" x14ac:dyDescent="0.2">
      <c r="A50" s="50">
        <f>+A49+0.1</f>
        <v>1998.1</v>
      </c>
      <c r="B50" s="80" t="s">
        <v>18</v>
      </c>
      <c r="C50" s="80"/>
      <c r="D50" s="80"/>
      <c r="E50" s="80"/>
      <c r="F50" s="80"/>
      <c r="G50" s="8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7"/>
      <c r="X50" s="20"/>
      <c r="Y50" s="20"/>
      <c r="Z50" s="20"/>
      <c r="AA50" s="20"/>
      <c r="AB50" s="20"/>
      <c r="AC50" s="20"/>
      <c r="AD50" s="20"/>
      <c r="AE50" s="20"/>
      <c r="AF50" s="81">
        <f>SUM(C50:AE50)</f>
        <v>0</v>
      </c>
    </row>
    <row r="51" spans="1:32" ht="12.75" customHeight="1" x14ac:dyDescent="0.2">
      <c r="A51" s="50">
        <f>+A50+0.1</f>
        <v>1998.1999999999998</v>
      </c>
      <c r="B51" s="80" t="s">
        <v>19</v>
      </c>
      <c r="C51" s="80"/>
      <c r="D51" s="80"/>
      <c r="E51" s="80"/>
      <c r="F51" s="80"/>
      <c r="G51" s="80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7"/>
      <c r="X51" s="20"/>
      <c r="Y51" s="20"/>
      <c r="Z51" s="20"/>
      <c r="AA51" s="20"/>
      <c r="AB51" s="20"/>
      <c r="AC51" s="20"/>
      <c r="AD51" s="20"/>
      <c r="AE51" s="20"/>
      <c r="AF51" s="81">
        <f>SUM(C51:AE51)</f>
        <v>0</v>
      </c>
    </row>
    <row r="52" spans="1:32" ht="12.75" customHeight="1" x14ac:dyDescent="0.2">
      <c r="A52" s="50">
        <f>+A51+0.1</f>
        <v>1998.2999999999997</v>
      </c>
      <c r="B52" s="80" t="s">
        <v>20</v>
      </c>
      <c r="C52" s="80"/>
      <c r="D52" s="80"/>
      <c r="E52" s="80"/>
      <c r="F52" s="80"/>
      <c r="G52" s="80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7"/>
      <c r="X52" s="20"/>
      <c r="Y52" s="20"/>
      <c r="Z52" s="20"/>
      <c r="AA52" s="20"/>
      <c r="AB52" s="20"/>
      <c r="AC52" s="20"/>
      <c r="AD52" s="20"/>
      <c r="AE52" s="20"/>
      <c r="AF52" s="81">
        <f>SUM(C52:AE52)</f>
        <v>0</v>
      </c>
    </row>
    <row r="53" spans="1:32" ht="12.75" customHeight="1" x14ac:dyDescent="0.2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218"/>
      <c r="X53" s="83"/>
      <c r="Y53" s="83"/>
      <c r="Z53" s="83"/>
      <c r="AA53" s="83"/>
      <c r="AB53" s="83"/>
      <c r="AC53" s="83"/>
      <c r="AD53" s="83"/>
      <c r="AE53" s="83"/>
      <c r="AF53" s="84"/>
    </row>
    <row r="54" spans="1:32" ht="12.75" customHeight="1" x14ac:dyDescent="0.2">
      <c r="A54" s="79">
        <f>+A49+1</f>
        <v>1999</v>
      </c>
      <c r="B54" s="80" t="s">
        <v>17</v>
      </c>
      <c r="C54" s="80"/>
      <c r="D54" s="80"/>
      <c r="E54" s="80"/>
      <c r="F54" s="80"/>
      <c r="G54" s="80"/>
      <c r="H54" s="21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7"/>
      <c r="X54" s="20"/>
      <c r="Y54" s="20"/>
      <c r="Z54" s="20"/>
      <c r="AA54" s="20"/>
      <c r="AB54" s="20"/>
      <c r="AC54" s="20"/>
      <c r="AD54" s="20"/>
      <c r="AE54" s="20"/>
      <c r="AF54" s="81">
        <f>SUM(C54:AE54)</f>
        <v>0</v>
      </c>
    </row>
    <row r="55" spans="1:32" ht="12.75" customHeight="1" x14ac:dyDescent="0.2">
      <c r="A55" s="50">
        <f>+A54+0.1</f>
        <v>1999.1</v>
      </c>
      <c r="B55" s="80" t="s">
        <v>18</v>
      </c>
      <c r="C55" s="80"/>
      <c r="D55" s="80"/>
      <c r="E55" s="80"/>
      <c r="F55" s="80"/>
      <c r="G55" s="80"/>
      <c r="H55" s="21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7"/>
      <c r="X55" s="20"/>
      <c r="Y55" s="20"/>
      <c r="Z55" s="20"/>
      <c r="AA55" s="20"/>
      <c r="AB55" s="20"/>
      <c r="AC55" s="20"/>
      <c r="AD55" s="20"/>
      <c r="AE55" s="20"/>
      <c r="AF55" s="81">
        <f>SUM(C55:AE55)</f>
        <v>0</v>
      </c>
    </row>
    <row r="56" spans="1:32" ht="12.75" customHeight="1" x14ac:dyDescent="0.2">
      <c r="A56" s="50">
        <f>+A55+0.1</f>
        <v>1999.1999999999998</v>
      </c>
      <c r="B56" s="80" t="s">
        <v>19</v>
      </c>
      <c r="C56" s="80"/>
      <c r="D56" s="80"/>
      <c r="E56" s="80"/>
      <c r="F56" s="80"/>
      <c r="G56" s="80"/>
      <c r="H56" s="21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7"/>
      <c r="X56" s="20"/>
      <c r="Y56" s="20"/>
      <c r="Z56" s="20"/>
      <c r="AA56" s="20"/>
      <c r="AB56" s="20"/>
      <c r="AC56" s="20"/>
      <c r="AD56" s="20"/>
      <c r="AE56" s="20"/>
      <c r="AF56" s="81">
        <f>SUM(C56:AE56)</f>
        <v>0</v>
      </c>
    </row>
    <row r="57" spans="1:32" ht="12.75" customHeight="1" x14ac:dyDescent="0.2">
      <c r="A57" s="50">
        <f>+A56+0.1</f>
        <v>1999.2999999999997</v>
      </c>
      <c r="B57" s="80" t="s">
        <v>20</v>
      </c>
      <c r="C57" s="80"/>
      <c r="D57" s="80"/>
      <c r="E57" s="80"/>
      <c r="F57" s="80"/>
      <c r="G57" s="80"/>
      <c r="H57" s="21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7"/>
      <c r="X57" s="20"/>
      <c r="Y57" s="20"/>
      <c r="Z57" s="20"/>
      <c r="AA57" s="20"/>
      <c r="AB57" s="20"/>
      <c r="AC57" s="20"/>
      <c r="AD57" s="20"/>
      <c r="AE57" s="20"/>
      <c r="AF57" s="81">
        <f>SUM(C57:AE57)</f>
        <v>0</v>
      </c>
    </row>
    <row r="58" spans="1:32" ht="12.75" customHeight="1" x14ac:dyDescent="0.2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218"/>
      <c r="X58" s="83"/>
      <c r="Y58" s="83"/>
      <c r="Z58" s="83"/>
      <c r="AA58" s="83"/>
      <c r="AB58" s="83"/>
      <c r="AC58" s="83"/>
      <c r="AD58" s="83"/>
      <c r="AE58" s="83"/>
      <c r="AF58" s="84"/>
    </row>
    <row r="59" spans="1:32" ht="12.75" customHeight="1" x14ac:dyDescent="0.2">
      <c r="A59" s="79">
        <f>+A54+1</f>
        <v>2000</v>
      </c>
      <c r="B59" s="80" t="s">
        <v>17</v>
      </c>
      <c r="C59" s="80"/>
      <c r="D59" s="80"/>
      <c r="E59" s="80"/>
      <c r="F59" s="80"/>
      <c r="G59" s="80"/>
      <c r="H59" s="21"/>
      <c r="I59" s="21"/>
      <c r="J59" s="2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7"/>
      <c r="X59" s="20"/>
      <c r="Y59" s="20"/>
      <c r="Z59" s="20"/>
      <c r="AA59" s="20"/>
      <c r="AB59" s="20"/>
      <c r="AC59" s="20"/>
      <c r="AD59" s="20"/>
      <c r="AE59" s="20"/>
      <c r="AF59" s="81">
        <f>SUM(C59:AE59)</f>
        <v>0</v>
      </c>
    </row>
    <row r="60" spans="1:32" ht="12.75" customHeight="1" x14ac:dyDescent="0.2">
      <c r="A60" s="50">
        <f>+A59+0.1</f>
        <v>2000.1</v>
      </c>
      <c r="B60" s="80" t="s">
        <v>18</v>
      </c>
      <c r="C60" s="80"/>
      <c r="D60" s="80"/>
      <c r="E60" s="80"/>
      <c r="F60" s="80"/>
      <c r="G60" s="80"/>
      <c r="H60" s="21"/>
      <c r="I60" s="21"/>
      <c r="J60" s="2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7"/>
      <c r="X60" s="20"/>
      <c r="Y60" s="20"/>
      <c r="Z60" s="20"/>
      <c r="AA60" s="20"/>
      <c r="AB60" s="20"/>
      <c r="AC60" s="20"/>
      <c r="AD60" s="20"/>
      <c r="AE60" s="20"/>
      <c r="AF60" s="81">
        <f>SUM(C60:AE60)</f>
        <v>0</v>
      </c>
    </row>
    <row r="61" spans="1:32" ht="12.75" customHeight="1" x14ac:dyDescent="0.2">
      <c r="A61" s="50">
        <f>+A60+0.1</f>
        <v>2000.1999999999998</v>
      </c>
      <c r="B61" s="80" t="s">
        <v>19</v>
      </c>
      <c r="C61" s="80"/>
      <c r="D61" s="80"/>
      <c r="E61" s="80"/>
      <c r="F61" s="80"/>
      <c r="G61" s="80"/>
      <c r="H61" s="21"/>
      <c r="I61" s="21"/>
      <c r="J61" s="21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7"/>
      <c r="X61" s="20"/>
      <c r="Y61" s="20"/>
      <c r="Z61" s="20"/>
      <c r="AA61" s="20"/>
      <c r="AB61" s="20"/>
      <c r="AC61" s="20"/>
      <c r="AD61" s="20"/>
      <c r="AE61" s="20"/>
      <c r="AF61" s="81">
        <f>SUM(C61:AE61)</f>
        <v>0</v>
      </c>
    </row>
    <row r="62" spans="1:32" ht="12.75" customHeight="1" x14ac:dyDescent="0.2">
      <c r="A62" s="50">
        <f>+A61+0.1</f>
        <v>2000.2999999999997</v>
      </c>
      <c r="B62" s="80" t="s">
        <v>20</v>
      </c>
      <c r="C62" s="80"/>
      <c r="D62" s="80"/>
      <c r="E62" s="80"/>
      <c r="F62" s="80"/>
      <c r="G62" s="80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17"/>
      <c r="X62" s="20"/>
      <c r="Y62" s="20"/>
      <c r="Z62" s="20"/>
      <c r="AA62" s="20"/>
      <c r="AB62" s="20"/>
      <c r="AC62" s="20"/>
      <c r="AD62" s="20"/>
      <c r="AE62" s="20"/>
      <c r="AF62" s="81">
        <f>SUM(C62:AE62)</f>
        <v>0</v>
      </c>
    </row>
    <row r="63" spans="1:32" ht="12.75" customHeight="1" x14ac:dyDescent="0.2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218"/>
      <c r="X63" s="83"/>
      <c r="Y63" s="83"/>
      <c r="Z63" s="83"/>
      <c r="AA63" s="83"/>
      <c r="AB63" s="83"/>
      <c r="AC63" s="83"/>
      <c r="AD63" s="83"/>
      <c r="AE63" s="83"/>
      <c r="AF63" s="84"/>
    </row>
    <row r="64" spans="1:32" ht="12.75" customHeight="1" x14ac:dyDescent="0.2">
      <c r="A64" s="79">
        <f>+A59+1</f>
        <v>2001</v>
      </c>
      <c r="B64" s="80" t="s">
        <v>17</v>
      </c>
      <c r="C64" s="80"/>
      <c r="D64" s="80"/>
      <c r="E64" s="80"/>
      <c r="F64" s="80"/>
      <c r="G64" s="80"/>
      <c r="H64" s="80"/>
      <c r="I64" s="80"/>
      <c r="J64" s="80"/>
      <c r="K64" s="8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7"/>
      <c r="X64" s="20"/>
      <c r="Y64" s="20"/>
      <c r="Z64" s="20"/>
      <c r="AA64" s="20"/>
      <c r="AB64" s="20"/>
      <c r="AC64" s="20"/>
      <c r="AD64" s="20"/>
      <c r="AE64" s="20"/>
      <c r="AF64" s="81">
        <f>SUM(C64:AE64)</f>
        <v>0</v>
      </c>
    </row>
    <row r="65" spans="1:32" ht="12.75" customHeight="1" x14ac:dyDescent="0.2">
      <c r="A65" s="50">
        <f>+A64+0.1</f>
        <v>2001.1</v>
      </c>
      <c r="B65" s="80" t="s">
        <v>18</v>
      </c>
      <c r="C65" s="80"/>
      <c r="D65" s="80"/>
      <c r="E65" s="80"/>
      <c r="F65" s="80"/>
      <c r="G65" s="80"/>
      <c r="H65" s="80"/>
      <c r="I65" s="80"/>
      <c r="J65" s="80"/>
      <c r="K65" s="8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7"/>
      <c r="X65" s="20"/>
      <c r="Y65" s="20"/>
      <c r="Z65" s="20"/>
      <c r="AA65" s="20"/>
      <c r="AB65" s="20"/>
      <c r="AC65" s="20"/>
      <c r="AD65" s="20"/>
      <c r="AE65" s="20"/>
      <c r="AF65" s="81">
        <f>SUM(C65:AE65)</f>
        <v>0</v>
      </c>
    </row>
    <row r="66" spans="1:32" ht="12.75" customHeight="1" x14ac:dyDescent="0.2">
      <c r="A66" s="50">
        <f>+A65+0.1</f>
        <v>2001.1999999999998</v>
      </c>
      <c r="B66" s="80" t="s">
        <v>19</v>
      </c>
      <c r="C66" s="80"/>
      <c r="D66" s="80"/>
      <c r="E66" s="80"/>
      <c r="F66" s="80"/>
      <c r="G66" s="80"/>
      <c r="H66" s="80"/>
      <c r="I66" s="80"/>
      <c r="J66" s="80"/>
      <c r="K66" s="8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17"/>
      <c r="X66" s="20"/>
      <c r="Y66" s="20"/>
      <c r="Z66" s="20"/>
      <c r="AA66" s="20"/>
      <c r="AB66" s="20"/>
      <c r="AC66" s="20"/>
      <c r="AD66" s="20"/>
      <c r="AE66" s="20"/>
      <c r="AF66" s="81">
        <f>SUM(C66:AE66)</f>
        <v>0</v>
      </c>
    </row>
    <row r="67" spans="1:32" ht="12.75" customHeight="1" x14ac:dyDescent="0.2">
      <c r="A67" s="50">
        <f>+A66+0.1</f>
        <v>2001.2999999999997</v>
      </c>
      <c r="B67" s="80" t="s">
        <v>20</v>
      </c>
      <c r="C67" s="80"/>
      <c r="D67" s="80"/>
      <c r="E67" s="80"/>
      <c r="F67" s="80"/>
      <c r="G67" s="80"/>
      <c r="H67" s="80"/>
      <c r="I67" s="80"/>
      <c r="J67" s="80"/>
      <c r="K67" s="8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7"/>
      <c r="X67" s="20"/>
      <c r="Y67" s="20"/>
      <c r="Z67" s="20"/>
      <c r="AA67" s="20"/>
      <c r="AB67" s="20"/>
      <c r="AC67" s="20"/>
      <c r="AD67" s="20"/>
      <c r="AE67" s="20"/>
      <c r="AF67" s="81">
        <f>SUM(C67:AE67)</f>
        <v>0</v>
      </c>
    </row>
    <row r="68" spans="1:32" ht="12.75" customHeight="1" x14ac:dyDescent="0.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218"/>
      <c r="X68" s="83"/>
      <c r="Y68" s="83"/>
      <c r="Z68" s="83"/>
      <c r="AA68" s="83"/>
      <c r="AB68" s="83"/>
      <c r="AC68" s="83"/>
      <c r="AD68" s="83"/>
      <c r="AE68" s="83"/>
      <c r="AF68" s="84"/>
    </row>
    <row r="69" spans="1:32" ht="12.75" customHeight="1" x14ac:dyDescent="0.2">
      <c r="A69" s="79">
        <f>+A64+1</f>
        <v>2002</v>
      </c>
      <c r="B69" s="80" t="s">
        <v>17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17"/>
      <c r="X69" s="20"/>
      <c r="Y69" s="20"/>
      <c r="Z69" s="20"/>
      <c r="AA69" s="20"/>
      <c r="AB69" s="20"/>
      <c r="AC69" s="20"/>
      <c r="AD69" s="20"/>
      <c r="AE69" s="20"/>
      <c r="AF69" s="81">
        <f>SUM(C69:AE69)</f>
        <v>0</v>
      </c>
    </row>
    <row r="70" spans="1:32" ht="12.75" customHeight="1" x14ac:dyDescent="0.2">
      <c r="A70" s="50">
        <f>+A69+0.1</f>
        <v>2002.1</v>
      </c>
      <c r="B70" s="80" t="s">
        <v>18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17"/>
      <c r="X70" s="20"/>
      <c r="Y70" s="20"/>
      <c r="Z70" s="20"/>
      <c r="AA70" s="20"/>
      <c r="AB70" s="20"/>
      <c r="AC70" s="20"/>
      <c r="AD70" s="20"/>
      <c r="AE70" s="20"/>
      <c r="AF70" s="81">
        <f>SUM(C70:AE70)</f>
        <v>0</v>
      </c>
    </row>
    <row r="71" spans="1:32" ht="12.75" customHeight="1" x14ac:dyDescent="0.2">
      <c r="A71" s="50">
        <f>+A70+0.1</f>
        <v>2002.1999999999998</v>
      </c>
      <c r="B71" s="80" t="s">
        <v>19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7"/>
      <c r="X71" s="20"/>
      <c r="Y71" s="20"/>
      <c r="Z71" s="20"/>
      <c r="AA71" s="20"/>
      <c r="AB71" s="20"/>
      <c r="AC71" s="20"/>
      <c r="AD71" s="20"/>
      <c r="AE71" s="20"/>
      <c r="AF71" s="81">
        <f>SUM(C71:AE71)</f>
        <v>0</v>
      </c>
    </row>
    <row r="72" spans="1:32" ht="12.75" customHeight="1" x14ac:dyDescent="0.2">
      <c r="A72" s="50">
        <f>+A71+0.1</f>
        <v>2002.2999999999997</v>
      </c>
      <c r="B72" s="80" t="s">
        <v>20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7"/>
      <c r="X72" s="20"/>
      <c r="Y72" s="20"/>
      <c r="Z72" s="20"/>
      <c r="AA72" s="20"/>
      <c r="AB72" s="20"/>
      <c r="AC72" s="20"/>
      <c r="AD72" s="20"/>
      <c r="AE72" s="20"/>
      <c r="AF72" s="81">
        <f>SUM(C72:AE72)</f>
        <v>0</v>
      </c>
    </row>
    <row r="73" spans="1:32" ht="12.75" customHeight="1" x14ac:dyDescent="0.2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218"/>
      <c r="X73" s="83"/>
      <c r="Y73" s="83"/>
      <c r="Z73" s="83"/>
      <c r="AA73" s="83"/>
      <c r="AB73" s="83"/>
      <c r="AC73" s="83"/>
      <c r="AD73" s="83"/>
      <c r="AE73" s="83"/>
      <c r="AF73" s="84"/>
    </row>
    <row r="74" spans="1:32" ht="12.75" customHeight="1" x14ac:dyDescent="0.2">
      <c r="A74" s="79">
        <f>+A69+1</f>
        <v>2003</v>
      </c>
      <c r="B74" s="80" t="s">
        <v>17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20"/>
      <c r="O74" s="20"/>
      <c r="P74" s="20"/>
      <c r="Q74" s="20"/>
      <c r="R74" s="20"/>
      <c r="S74" s="20"/>
      <c r="T74" s="20"/>
      <c r="U74" s="20"/>
      <c r="V74" s="20"/>
      <c r="W74" s="217"/>
      <c r="X74" s="20"/>
      <c r="Y74" s="20"/>
      <c r="Z74" s="20"/>
      <c r="AA74" s="20"/>
      <c r="AB74" s="20"/>
      <c r="AC74" s="20"/>
      <c r="AD74" s="20"/>
      <c r="AE74" s="20"/>
      <c r="AF74" s="81">
        <f>SUM(C74:AE74)</f>
        <v>0</v>
      </c>
    </row>
    <row r="75" spans="1:32" ht="12.75" customHeight="1" x14ac:dyDescent="0.2">
      <c r="A75" s="50">
        <f>+A74+0.1</f>
        <v>2003.1</v>
      </c>
      <c r="B75" s="80" t="s">
        <v>18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0"/>
      <c r="O75" s="20"/>
      <c r="P75" s="20"/>
      <c r="Q75" s="20"/>
      <c r="R75" s="20"/>
      <c r="S75" s="20"/>
      <c r="T75" s="20"/>
      <c r="U75" s="20"/>
      <c r="V75" s="20"/>
      <c r="W75" s="217"/>
      <c r="X75" s="20"/>
      <c r="Y75" s="20"/>
      <c r="Z75" s="20"/>
      <c r="AA75" s="20"/>
      <c r="AB75" s="20"/>
      <c r="AC75" s="20"/>
      <c r="AD75" s="20"/>
      <c r="AE75" s="20"/>
      <c r="AF75" s="81">
        <f>SUM(C75:AE75)</f>
        <v>0</v>
      </c>
    </row>
    <row r="76" spans="1:32" ht="12.75" customHeight="1" x14ac:dyDescent="0.2">
      <c r="A76" s="50">
        <f>+A75+0.1</f>
        <v>2003.1999999999998</v>
      </c>
      <c r="B76" s="80" t="s">
        <v>19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0"/>
      <c r="O76" s="20"/>
      <c r="P76" s="20"/>
      <c r="Q76" s="20"/>
      <c r="R76" s="20"/>
      <c r="S76" s="20"/>
      <c r="T76" s="20"/>
      <c r="U76" s="20"/>
      <c r="V76" s="20"/>
      <c r="W76" s="217"/>
      <c r="X76" s="20"/>
      <c r="Y76" s="20"/>
      <c r="Z76" s="20"/>
      <c r="AA76" s="20"/>
      <c r="AB76" s="20"/>
      <c r="AC76" s="20"/>
      <c r="AD76" s="20"/>
      <c r="AE76" s="20"/>
      <c r="AF76" s="81">
        <f>SUM(C76:AE76)</f>
        <v>0</v>
      </c>
    </row>
    <row r="77" spans="1:32" ht="12.75" customHeight="1" x14ac:dyDescent="0.2">
      <c r="A77" s="50">
        <f>+A76+0.1</f>
        <v>2003.2999999999997</v>
      </c>
      <c r="B77" s="80" t="s">
        <v>20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20"/>
      <c r="O77" s="20"/>
      <c r="P77" s="20"/>
      <c r="Q77" s="20"/>
      <c r="R77" s="20"/>
      <c r="S77" s="20"/>
      <c r="T77" s="20"/>
      <c r="U77" s="20"/>
      <c r="V77" s="20"/>
      <c r="W77" s="217"/>
      <c r="X77" s="20"/>
      <c r="Y77" s="20"/>
      <c r="Z77" s="20"/>
      <c r="AA77" s="20"/>
      <c r="AB77" s="20"/>
      <c r="AC77" s="20"/>
      <c r="AD77" s="20"/>
      <c r="AE77" s="20"/>
      <c r="AF77" s="81">
        <f>SUM(C77:AE77)</f>
        <v>0</v>
      </c>
    </row>
    <row r="78" spans="1:32" ht="12.75" customHeight="1" x14ac:dyDescent="0.2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218"/>
      <c r="X78" s="83"/>
      <c r="Y78" s="83"/>
      <c r="Z78" s="83"/>
      <c r="AA78" s="83"/>
      <c r="AB78" s="83"/>
      <c r="AC78" s="83"/>
      <c r="AD78" s="83"/>
      <c r="AE78" s="83"/>
      <c r="AF78" s="84"/>
    </row>
    <row r="79" spans="1:32" ht="12.75" customHeight="1" x14ac:dyDescent="0.2">
      <c r="A79" s="79">
        <f>+A74+1</f>
        <v>2004</v>
      </c>
      <c r="B79" s="80" t="s">
        <v>17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20"/>
      <c r="P79" s="20"/>
      <c r="Q79" s="20"/>
      <c r="R79" s="20"/>
      <c r="S79" s="20"/>
      <c r="T79" s="20"/>
      <c r="U79" s="20"/>
      <c r="V79" s="20"/>
      <c r="W79" s="217"/>
      <c r="X79" s="20"/>
      <c r="Y79" s="20"/>
      <c r="Z79" s="20"/>
      <c r="AA79" s="20"/>
      <c r="AB79" s="20"/>
      <c r="AC79" s="20"/>
      <c r="AD79" s="20"/>
      <c r="AE79" s="20"/>
      <c r="AF79" s="81">
        <f>SUM(C79:AE79)</f>
        <v>0</v>
      </c>
    </row>
    <row r="80" spans="1:32" ht="12.75" customHeight="1" x14ac:dyDescent="0.2">
      <c r="A80" s="50">
        <f>+A79+0.1</f>
        <v>2004.1</v>
      </c>
      <c r="B80" s="80" t="s">
        <v>18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20"/>
      <c r="P80" s="20"/>
      <c r="Q80" s="20"/>
      <c r="R80" s="20"/>
      <c r="S80" s="20"/>
      <c r="T80" s="20"/>
      <c r="U80" s="20"/>
      <c r="V80" s="20"/>
      <c r="W80" s="217"/>
      <c r="X80" s="20"/>
      <c r="Y80" s="20"/>
      <c r="Z80" s="20"/>
      <c r="AA80" s="20"/>
      <c r="AB80" s="20"/>
      <c r="AC80" s="20"/>
      <c r="AD80" s="20"/>
      <c r="AE80" s="20"/>
      <c r="AF80" s="81">
        <f>SUM(C80:AE80)</f>
        <v>0</v>
      </c>
    </row>
    <row r="81" spans="1:32" ht="12.75" customHeight="1" x14ac:dyDescent="0.2">
      <c r="A81" s="50">
        <f>+A80+0.1</f>
        <v>2004.1999999999998</v>
      </c>
      <c r="B81" s="80" t="s">
        <v>19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20"/>
      <c r="P81" s="20"/>
      <c r="Q81" s="20"/>
      <c r="R81" s="20"/>
      <c r="S81" s="20"/>
      <c r="T81" s="20"/>
      <c r="U81" s="20"/>
      <c r="V81" s="20"/>
      <c r="W81" s="217"/>
      <c r="X81" s="20"/>
      <c r="Y81" s="20"/>
      <c r="Z81" s="20"/>
      <c r="AA81" s="20"/>
      <c r="AB81" s="20"/>
      <c r="AC81" s="20"/>
      <c r="AD81" s="20"/>
      <c r="AE81" s="20"/>
      <c r="AF81" s="81">
        <f>SUM(C81:AE81)</f>
        <v>0</v>
      </c>
    </row>
    <row r="82" spans="1:32" ht="12.75" customHeight="1" x14ac:dyDescent="0.2">
      <c r="A82" s="50">
        <f>+A81+0.1</f>
        <v>2004.2999999999997</v>
      </c>
      <c r="B82" s="80" t="s">
        <v>20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20"/>
      <c r="P82" s="20"/>
      <c r="Q82" s="20"/>
      <c r="R82" s="20"/>
      <c r="S82" s="20"/>
      <c r="T82" s="20"/>
      <c r="U82" s="20"/>
      <c r="V82" s="20"/>
      <c r="W82" s="217"/>
      <c r="X82" s="20"/>
      <c r="Y82" s="20"/>
      <c r="Z82" s="20"/>
      <c r="AA82" s="20"/>
      <c r="AB82" s="20"/>
      <c r="AC82" s="20"/>
      <c r="AD82" s="20"/>
      <c r="AE82" s="20"/>
      <c r="AF82" s="81">
        <f>SUM(C82:AE82)</f>
        <v>0</v>
      </c>
    </row>
    <row r="83" spans="1:32" ht="12.75" customHeight="1" x14ac:dyDescent="0.2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218"/>
      <c r="X83" s="83"/>
      <c r="Y83" s="83"/>
      <c r="Z83" s="83"/>
      <c r="AA83" s="83"/>
      <c r="AB83" s="83"/>
      <c r="AC83" s="83"/>
      <c r="AD83" s="83"/>
      <c r="AE83" s="83"/>
      <c r="AF83" s="84"/>
    </row>
    <row r="84" spans="1:32" ht="12.75" customHeight="1" x14ac:dyDescent="0.2">
      <c r="A84" s="79">
        <f>+A79+1</f>
        <v>2005</v>
      </c>
      <c r="B84" s="80" t="s">
        <v>17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20"/>
      <c r="Q84" s="20"/>
      <c r="R84" s="20"/>
      <c r="S84" s="20"/>
      <c r="T84" s="20"/>
      <c r="U84" s="20"/>
      <c r="V84" s="20"/>
      <c r="W84" s="217"/>
      <c r="X84" s="20"/>
      <c r="Y84" s="20"/>
      <c r="Z84" s="20"/>
      <c r="AA84" s="20"/>
      <c r="AB84" s="20"/>
      <c r="AC84" s="20"/>
      <c r="AD84" s="20"/>
      <c r="AE84" s="20"/>
      <c r="AF84" s="81">
        <f>SUM(C84:AE84)</f>
        <v>0</v>
      </c>
    </row>
    <row r="85" spans="1:32" ht="12.75" customHeight="1" x14ac:dyDescent="0.2">
      <c r="A85" s="50">
        <f>+A84+0.1</f>
        <v>2005.1</v>
      </c>
      <c r="B85" s="80" t="s">
        <v>18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20"/>
      <c r="Q85" s="20"/>
      <c r="R85" s="20"/>
      <c r="S85" s="20"/>
      <c r="T85" s="20"/>
      <c r="U85" s="20"/>
      <c r="V85" s="20"/>
      <c r="W85" s="217"/>
      <c r="X85" s="20"/>
      <c r="Y85" s="20"/>
      <c r="Z85" s="20"/>
      <c r="AA85" s="20"/>
      <c r="AB85" s="20"/>
      <c r="AC85" s="20"/>
      <c r="AD85" s="20"/>
      <c r="AE85" s="20"/>
      <c r="AF85" s="81">
        <f>SUM(C85:AE85)</f>
        <v>0</v>
      </c>
    </row>
    <row r="86" spans="1:32" ht="12.75" customHeight="1" x14ac:dyDescent="0.2">
      <c r="A86" s="50">
        <f>+A85+0.1</f>
        <v>2005.1999999999998</v>
      </c>
      <c r="B86" s="80" t="s">
        <v>19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20"/>
      <c r="Q86" s="20"/>
      <c r="R86" s="20"/>
      <c r="S86" s="20"/>
      <c r="T86" s="20"/>
      <c r="U86" s="20"/>
      <c r="V86" s="20"/>
      <c r="W86" s="217"/>
      <c r="X86" s="20"/>
      <c r="Y86" s="20"/>
      <c r="Z86" s="20"/>
      <c r="AA86" s="20"/>
      <c r="AB86" s="20"/>
      <c r="AC86" s="20"/>
      <c r="AD86" s="20"/>
      <c r="AE86" s="20"/>
      <c r="AF86" s="81">
        <f>SUM(C86:AE86)</f>
        <v>0</v>
      </c>
    </row>
    <row r="87" spans="1:32" ht="12.75" customHeight="1" x14ac:dyDescent="0.2">
      <c r="A87" s="50">
        <f>+A86+0.1</f>
        <v>2005.2999999999997</v>
      </c>
      <c r="B87" s="80" t="s">
        <v>20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20"/>
      <c r="Q87" s="20"/>
      <c r="R87" s="20"/>
      <c r="S87" s="20"/>
      <c r="T87" s="20"/>
      <c r="U87" s="20"/>
      <c r="V87" s="20"/>
      <c r="W87" s="217"/>
      <c r="X87" s="20"/>
      <c r="Y87" s="20"/>
      <c r="Z87" s="20"/>
      <c r="AA87" s="20"/>
      <c r="AB87" s="20"/>
      <c r="AC87" s="20"/>
      <c r="AD87" s="20"/>
      <c r="AE87" s="20"/>
      <c r="AF87" s="81">
        <f>SUM(C87:AE87)</f>
        <v>0</v>
      </c>
    </row>
    <row r="88" spans="1:32" ht="12.75" customHeight="1" x14ac:dyDescent="0.2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218"/>
      <c r="X88" s="83"/>
      <c r="Y88" s="83"/>
      <c r="Z88" s="83"/>
      <c r="AA88" s="83"/>
      <c r="AB88" s="83"/>
      <c r="AC88" s="83"/>
      <c r="AD88" s="83"/>
      <c r="AE88" s="83"/>
      <c r="AF88" s="84"/>
    </row>
    <row r="89" spans="1:32" ht="12.75" customHeight="1" x14ac:dyDescent="0.2">
      <c r="A89" s="79">
        <f>+A84+1</f>
        <v>2006</v>
      </c>
      <c r="B89" s="80" t="s">
        <v>17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81">
        <f>SUM(C89:AE89)</f>
        <v>0</v>
      </c>
    </row>
    <row r="90" spans="1:32" ht="12.75" customHeight="1" x14ac:dyDescent="0.2">
      <c r="A90" s="50">
        <f>+A89+0.1</f>
        <v>2006.1</v>
      </c>
      <c r="B90" s="80" t="s">
        <v>18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81">
        <f>SUM(C90:AE90)</f>
        <v>0</v>
      </c>
    </row>
    <row r="91" spans="1:32" ht="12.75" customHeight="1" x14ac:dyDescent="0.2">
      <c r="A91" s="50">
        <f>+A90+0.1</f>
        <v>2006.1999999999998</v>
      </c>
      <c r="B91" s="80" t="s">
        <v>19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81">
        <f>SUM(C91:AE91)</f>
        <v>0</v>
      </c>
    </row>
    <row r="92" spans="1:32" ht="12.75" customHeight="1" x14ac:dyDescent="0.2">
      <c r="A92" s="50">
        <f>+A91+0.1</f>
        <v>2006.2999999999997</v>
      </c>
      <c r="B92" s="80" t="s">
        <v>20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81">
        <f>SUM(C92:AE92)</f>
        <v>0</v>
      </c>
    </row>
    <row r="93" spans="1:32" ht="12.75" customHeight="1" x14ac:dyDescent="0.2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218"/>
      <c r="U93" s="83"/>
      <c r="V93" s="83"/>
      <c r="W93" s="218"/>
      <c r="X93" s="83"/>
      <c r="Y93" s="83"/>
      <c r="Z93" s="83"/>
      <c r="AA93" s="83"/>
      <c r="AB93" s="83"/>
      <c r="AC93" s="83"/>
      <c r="AD93" s="83"/>
      <c r="AE93" s="83"/>
      <c r="AF93" s="84"/>
    </row>
    <row r="94" spans="1:32" ht="12.75" customHeight="1" x14ac:dyDescent="0.2">
      <c r="A94" s="79">
        <f>+A89+1</f>
        <v>2007</v>
      </c>
      <c r="B94" s="80" t="s">
        <v>17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81">
        <f>SUM(C94:AE94)</f>
        <v>0</v>
      </c>
    </row>
    <row r="95" spans="1:32" ht="12.75" customHeight="1" x14ac:dyDescent="0.2">
      <c r="A95" s="50">
        <f>+A94+0.1</f>
        <v>2007.1</v>
      </c>
      <c r="B95" s="80" t="s">
        <v>18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81">
        <f>SUM(C95:AE95)</f>
        <v>0</v>
      </c>
    </row>
    <row r="96" spans="1:32" ht="12.75" customHeight="1" x14ac:dyDescent="0.2">
      <c r="A96" s="50">
        <f>+A95+0.1</f>
        <v>2007.1999999999998</v>
      </c>
      <c r="B96" s="80" t="s">
        <v>19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81">
        <f>SUM(C96:AE96)</f>
        <v>0</v>
      </c>
    </row>
    <row r="97" spans="1:32" ht="12.75" customHeight="1" x14ac:dyDescent="0.2">
      <c r="A97" s="50">
        <f>+A96+0.1</f>
        <v>2007.2999999999997</v>
      </c>
      <c r="B97" s="80" t="s">
        <v>20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81">
        <f>SUM(C97:AE97)</f>
        <v>0</v>
      </c>
    </row>
    <row r="98" spans="1:32" ht="12.75" customHeight="1" x14ac:dyDescent="0.2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218"/>
      <c r="U98" s="83"/>
      <c r="V98" s="83"/>
      <c r="W98" s="218"/>
      <c r="X98" s="83"/>
      <c r="Y98" s="83"/>
      <c r="Z98" s="83"/>
      <c r="AA98" s="83"/>
      <c r="AB98" s="83"/>
      <c r="AC98" s="83"/>
      <c r="AD98" s="83"/>
      <c r="AE98" s="83"/>
      <c r="AF98" s="84"/>
    </row>
    <row r="99" spans="1:32" ht="12.75" customHeight="1" x14ac:dyDescent="0.2">
      <c r="A99" s="79">
        <f>+A94+1</f>
        <v>2008</v>
      </c>
      <c r="B99" s="80" t="s">
        <v>17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81">
        <f>SUM(C99:AE99)</f>
        <v>0</v>
      </c>
    </row>
    <row r="100" spans="1:32" ht="12.75" customHeight="1" x14ac:dyDescent="0.2">
      <c r="A100" s="50">
        <f>+A99+0.1</f>
        <v>2008.1</v>
      </c>
      <c r="B100" s="80" t="s">
        <v>18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81">
        <f>SUM(C100:AE100)</f>
        <v>0</v>
      </c>
    </row>
    <row r="101" spans="1:32" ht="12.75" customHeight="1" x14ac:dyDescent="0.2">
      <c r="A101" s="50">
        <f>+A100+0.1</f>
        <v>2008.1999999999998</v>
      </c>
      <c r="B101" s="80" t="s">
        <v>19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81">
        <f>SUM(C101:AE101)</f>
        <v>0</v>
      </c>
    </row>
    <row r="102" spans="1:32" ht="12.75" customHeight="1" x14ac:dyDescent="0.2">
      <c r="A102" s="50">
        <f>+A101+0.1</f>
        <v>2008.2999999999997</v>
      </c>
      <c r="B102" s="80" t="s">
        <v>20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7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81">
        <f>SUM(C102:AE102)</f>
        <v>0</v>
      </c>
    </row>
    <row r="103" spans="1:32" ht="12.75" customHeight="1" x14ac:dyDescent="0.2">
      <c r="A103" s="82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219"/>
      <c r="T103" s="83"/>
      <c r="U103" s="83"/>
      <c r="V103" s="83"/>
      <c r="W103" s="218"/>
      <c r="X103" s="83"/>
      <c r="Y103" s="83"/>
      <c r="Z103" s="83"/>
      <c r="AA103" s="83"/>
      <c r="AB103" s="83"/>
      <c r="AC103" s="83"/>
      <c r="AD103" s="83"/>
      <c r="AE103" s="83"/>
      <c r="AF103" s="84"/>
    </row>
    <row r="104" spans="1:32" ht="12.75" customHeight="1" x14ac:dyDescent="0.2">
      <c r="A104" s="79">
        <f>+A99+1</f>
        <v>2009</v>
      </c>
      <c r="B104" s="80" t="s">
        <v>17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21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81">
        <f>SUM(C104:AE104)</f>
        <v>0</v>
      </c>
    </row>
    <row r="105" spans="1:32" ht="12.75" customHeight="1" x14ac:dyDescent="0.2">
      <c r="A105" s="50">
        <f>+A104+0.1</f>
        <v>2009.1</v>
      </c>
      <c r="B105" s="80" t="s">
        <v>18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2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81">
        <f>SUM(C105:AE105)</f>
        <v>0</v>
      </c>
    </row>
    <row r="106" spans="1:32" ht="12.75" customHeight="1" x14ac:dyDescent="0.2">
      <c r="A106" s="50">
        <f>+A105+0.1</f>
        <v>2009.1999999999998</v>
      </c>
      <c r="B106" s="80" t="s">
        <v>19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21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81">
        <f>SUM(C106:AE106)</f>
        <v>0</v>
      </c>
    </row>
    <row r="107" spans="1:32" ht="12.75" customHeight="1" x14ac:dyDescent="0.2">
      <c r="A107" s="50">
        <f>+A106+0.1</f>
        <v>2009.2999999999997</v>
      </c>
      <c r="B107" s="80" t="s">
        <v>20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77"/>
      <c r="S107" s="203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81">
        <f>SUM(C107:AE107)</f>
        <v>0</v>
      </c>
    </row>
    <row r="108" spans="1:32" ht="12.75" customHeight="1" x14ac:dyDescent="0.2">
      <c r="A108" s="8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218"/>
      <c r="X108" s="83"/>
      <c r="Y108" s="83"/>
      <c r="Z108" s="83"/>
      <c r="AA108" s="83"/>
      <c r="AB108" s="83"/>
      <c r="AC108" s="83"/>
      <c r="AD108" s="83"/>
      <c r="AE108" s="83"/>
      <c r="AF108" s="84"/>
    </row>
    <row r="109" spans="1:32" ht="12.75" customHeight="1" x14ac:dyDescent="0.2">
      <c r="A109" s="79">
        <f>+A104+1</f>
        <v>2010</v>
      </c>
      <c r="B109" s="80" t="s">
        <v>17</v>
      </c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81">
        <f>SUM(C109:AE109)</f>
        <v>0</v>
      </c>
    </row>
    <row r="110" spans="1:32" ht="12.75" customHeight="1" x14ac:dyDescent="0.2">
      <c r="A110" s="50">
        <f>+A109+0.1</f>
        <v>2010.1</v>
      </c>
      <c r="B110" s="80" t="s">
        <v>18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81">
        <f>SUM(C110:AE110)</f>
        <v>0</v>
      </c>
    </row>
    <row r="111" spans="1:32" ht="12.75" customHeight="1" x14ac:dyDescent="0.2">
      <c r="A111" s="50">
        <f>+A110+0.1</f>
        <v>2010.1999999999998</v>
      </c>
      <c r="B111" s="80" t="s">
        <v>19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81">
        <f>SUM(C111:AE111)</f>
        <v>0</v>
      </c>
    </row>
    <row r="112" spans="1:32" ht="12.75" customHeight="1" x14ac:dyDescent="0.2">
      <c r="A112" s="50">
        <f>+A111+0.1</f>
        <v>2010.2999999999997</v>
      </c>
      <c r="B112" s="80" t="s">
        <v>20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81">
        <f>SUM(C112:AE112)</f>
        <v>0</v>
      </c>
    </row>
    <row r="113" spans="1:32" ht="12.75" customHeight="1" x14ac:dyDescent="0.2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218"/>
      <c r="X113" s="83"/>
      <c r="Y113" s="83"/>
      <c r="Z113" s="83"/>
      <c r="AA113" s="83"/>
      <c r="AB113" s="83"/>
      <c r="AC113" s="83"/>
      <c r="AD113" s="83"/>
      <c r="AE113" s="83"/>
      <c r="AF113" s="84"/>
    </row>
    <row r="114" spans="1:32" ht="12.75" customHeight="1" x14ac:dyDescent="0.2">
      <c r="A114" s="79">
        <f>+A109+1</f>
        <v>2011</v>
      </c>
      <c r="B114" s="80" t="s">
        <v>17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81">
        <f>SUM(C114:AE114)</f>
        <v>0</v>
      </c>
    </row>
    <row r="115" spans="1:32" ht="12.75" customHeight="1" x14ac:dyDescent="0.2">
      <c r="A115" s="50">
        <f>+A114+0.1</f>
        <v>2011.1</v>
      </c>
      <c r="B115" s="80" t="s">
        <v>18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81">
        <f>SUM(C115:AE115)</f>
        <v>0</v>
      </c>
    </row>
    <row r="116" spans="1:32" ht="12.75" customHeight="1" x14ac:dyDescent="0.2">
      <c r="A116" s="50">
        <f>+A115+0.1</f>
        <v>2011.1999999999998</v>
      </c>
      <c r="B116" s="80" t="s">
        <v>19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81">
        <f>SUM(C116:AE116)</f>
        <v>0</v>
      </c>
    </row>
    <row r="117" spans="1:32" ht="12.75" customHeight="1" x14ac:dyDescent="0.2">
      <c r="A117" s="85">
        <f>+A116+0.1</f>
        <v>2011.2999999999997</v>
      </c>
      <c r="B117" s="77" t="s">
        <v>20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20"/>
      <c r="W117" s="20"/>
      <c r="X117" s="86"/>
      <c r="Y117" s="86"/>
      <c r="Z117" s="86"/>
      <c r="AA117" s="86"/>
      <c r="AB117" s="86"/>
      <c r="AC117" s="86"/>
      <c r="AD117" s="86"/>
      <c r="AE117" s="86"/>
      <c r="AF117" s="81">
        <f>SUM(C117:AE117)</f>
        <v>0</v>
      </c>
    </row>
    <row r="118" spans="1:32" ht="12.75" customHeight="1" x14ac:dyDescent="0.2">
      <c r="A118" s="87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219"/>
      <c r="W118" s="83"/>
      <c r="X118" s="219"/>
      <c r="Y118" s="219"/>
      <c r="Z118" s="219"/>
      <c r="AA118" s="219"/>
      <c r="AB118" s="219"/>
      <c r="AC118" s="219"/>
      <c r="AD118" s="219"/>
      <c r="AE118" s="219"/>
      <c r="AF118" s="84"/>
    </row>
    <row r="119" spans="1:32" ht="12.75" customHeight="1" x14ac:dyDescent="0.2">
      <c r="A119" s="79">
        <f>+A114+1</f>
        <v>2012</v>
      </c>
      <c r="B119" s="80" t="s">
        <v>17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21"/>
      <c r="W119" s="20"/>
      <c r="X119" s="20"/>
      <c r="Y119" s="20"/>
      <c r="Z119" s="20"/>
      <c r="AA119" s="20"/>
      <c r="AB119" s="20"/>
      <c r="AC119" s="20"/>
      <c r="AD119" s="20"/>
      <c r="AE119" s="20"/>
      <c r="AF119" s="81">
        <f>SUM(C119:AE119)</f>
        <v>0</v>
      </c>
    </row>
    <row r="120" spans="1:32" ht="12.75" customHeight="1" x14ac:dyDescent="0.2">
      <c r="A120" s="50">
        <f>+A119+0.1</f>
        <v>2012.1</v>
      </c>
      <c r="B120" s="80" t="s">
        <v>18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21"/>
      <c r="W120" s="20"/>
      <c r="X120" s="20"/>
      <c r="Y120" s="20"/>
      <c r="Z120" s="20"/>
      <c r="AA120" s="20"/>
      <c r="AB120" s="20"/>
      <c r="AC120" s="20"/>
      <c r="AD120" s="20"/>
      <c r="AE120" s="20"/>
      <c r="AF120" s="81">
        <f>SUM(C120:AE120)</f>
        <v>0</v>
      </c>
    </row>
    <row r="121" spans="1:32" ht="12.75" customHeight="1" x14ac:dyDescent="0.2">
      <c r="A121" s="50">
        <f>+A120+0.1</f>
        <v>2012.1999999999998</v>
      </c>
      <c r="B121" s="80" t="s">
        <v>19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21"/>
      <c r="W121" s="20"/>
      <c r="X121" s="20"/>
      <c r="Y121" s="20"/>
      <c r="Z121" s="20"/>
      <c r="AA121" s="20"/>
      <c r="AB121" s="20"/>
      <c r="AC121" s="20"/>
      <c r="AD121" s="20"/>
      <c r="AE121" s="20"/>
      <c r="AF121" s="81">
        <f>SUM(C121:AE121)</f>
        <v>0</v>
      </c>
    </row>
    <row r="122" spans="1:32" ht="12.75" customHeight="1" x14ac:dyDescent="0.2">
      <c r="A122" s="85">
        <f>+A121+0.1</f>
        <v>2012.2999999999997</v>
      </c>
      <c r="B122" s="77" t="s">
        <v>20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203"/>
      <c r="W122" s="20"/>
      <c r="X122" s="20"/>
      <c r="Y122" s="86"/>
      <c r="Z122" s="86"/>
      <c r="AA122" s="86"/>
      <c r="AB122" s="86"/>
      <c r="AC122" s="86"/>
      <c r="AD122" s="86"/>
      <c r="AE122" s="86"/>
      <c r="AF122" s="81">
        <f>SUM(C122:AE122)</f>
        <v>0</v>
      </c>
    </row>
    <row r="123" spans="1:32" ht="12.75" customHeight="1" x14ac:dyDescent="0.2">
      <c r="A123" s="87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219"/>
      <c r="W123" s="83"/>
      <c r="X123" s="83"/>
      <c r="Y123" s="219"/>
      <c r="Z123" s="219"/>
      <c r="AA123" s="219"/>
      <c r="AB123" s="219"/>
      <c r="AC123" s="219"/>
      <c r="AD123" s="219"/>
      <c r="AE123" s="219"/>
      <c r="AF123" s="84"/>
    </row>
    <row r="124" spans="1:32" ht="12.75" customHeight="1" x14ac:dyDescent="0.2">
      <c r="A124" s="79">
        <f>+A119+1</f>
        <v>2013</v>
      </c>
      <c r="B124" s="80" t="s">
        <v>17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21"/>
      <c r="W124" s="21"/>
      <c r="X124" s="20"/>
      <c r="Y124" s="20"/>
      <c r="Z124" s="20"/>
      <c r="AA124" s="20"/>
      <c r="AB124" s="20"/>
      <c r="AC124" s="20"/>
      <c r="AD124" s="20"/>
      <c r="AE124" s="20"/>
      <c r="AF124" s="81">
        <f>SUM(C124:AE124)</f>
        <v>0</v>
      </c>
    </row>
    <row r="125" spans="1:32" ht="12.75" customHeight="1" x14ac:dyDescent="0.2">
      <c r="A125" s="50">
        <f>+A124+0.1</f>
        <v>2013.1</v>
      </c>
      <c r="B125" s="80" t="s">
        <v>18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21"/>
      <c r="W125" s="21"/>
      <c r="X125" s="20"/>
      <c r="Y125" s="20"/>
      <c r="Z125" s="20"/>
      <c r="AA125" s="20"/>
      <c r="AB125" s="20"/>
      <c r="AC125" s="20"/>
      <c r="AD125" s="20"/>
      <c r="AE125" s="20"/>
      <c r="AF125" s="81">
        <f>SUM(C125:AE125)</f>
        <v>0</v>
      </c>
    </row>
    <row r="126" spans="1:32" ht="12.75" customHeight="1" x14ac:dyDescent="0.2">
      <c r="A126" s="50">
        <f>+A125+0.1</f>
        <v>2013.1999999999998</v>
      </c>
      <c r="B126" s="80" t="s">
        <v>19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21"/>
      <c r="W126" s="21"/>
      <c r="X126" s="20"/>
      <c r="Y126" s="20"/>
      <c r="Z126" s="20"/>
      <c r="AA126" s="20"/>
      <c r="AB126" s="20"/>
      <c r="AC126" s="20"/>
      <c r="AD126" s="20"/>
      <c r="AE126" s="20"/>
      <c r="AF126" s="81">
        <f>SUM(C126:AE126)</f>
        <v>0</v>
      </c>
    </row>
    <row r="127" spans="1:32" ht="12.75" customHeight="1" x14ac:dyDescent="0.2">
      <c r="A127" s="85">
        <f>+A126+0.1</f>
        <v>2013.2999999999997</v>
      </c>
      <c r="B127" s="77" t="s">
        <v>20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203"/>
      <c r="W127" s="21"/>
      <c r="X127" s="86"/>
      <c r="Y127" s="86"/>
      <c r="Z127" s="86"/>
      <c r="AA127" s="86"/>
      <c r="AB127" s="86"/>
      <c r="AC127" s="86"/>
      <c r="AD127" s="86"/>
      <c r="AE127" s="86"/>
      <c r="AF127" s="81">
        <f>SUM(C127:AE127)</f>
        <v>0</v>
      </c>
    </row>
    <row r="128" spans="1:32" ht="12.75" customHeight="1" x14ac:dyDescent="0.2">
      <c r="A128" s="87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219"/>
      <c r="W128" s="219"/>
      <c r="X128" s="83"/>
      <c r="Y128" s="219"/>
      <c r="Z128" s="219"/>
      <c r="AA128" s="219"/>
      <c r="AB128" s="219"/>
      <c r="AC128" s="219"/>
      <c r="AD128" s="219"/>
      <c r="AE128" s="219"/>
      <c r="AF128" s="84"/>
    </row>
    <row r="129" spans="1:32" ht="12.75" customHeight="1" x14ac:dyDescent="0.2">
      <c r="A129" s="79">
        <f>+A124+1</f>
        <v>2014</v>
      </c>
      <c r="B129" s="80" t="s">
        <v>17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21"/>
      <c r="W129" s="80"/>
      <c r="X129" s="21"/>
      <c r="Y129" s="20"/>
      <c r="Z129" s="20"/>
      <c r="AA129" s="20"/>
      <c r="AB129" s="20"/>
      <c r="AC129" s="20"/>
      <c r="AD129" s="20"/>
      <c r="AE129" s="20"/>
      <c r="AF129" s="81">
        <f>SUM(C129:AE129)</f>
        <v>0</v>
      </c>
    </row>
    <row r="130" spans="1:32" ht="12.75" customHeight="1" x14ac:dyDescent="0.2">
      <c r="A130" s="50">
        <f>+A129+0.1</f>
        <v>2014.1</v>
      </c>
      <c r="B130" s="80" t="s">
        <v>18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21"/>
      <c r="W130" s="80"/>
      <c r="X130" s="21"/>
      <c r="Y130" s="20"/>
      <c r="Z130" s="20"/>
      <c r="AA130" s="20"/>
      <c r="AB130" s="20"/>
      <c r="AC130" s="20"/>
      <c r="AD130" s="20"/>
      <c r="AE130" s="20"/>
      <c r="AF130" s="81">
        <f>SUM(C130:AE130)</f>
        <v>0</v>
      </c>
    </row>
    <row r="131" spans="1:32" ht="12.75" customHeight="1" x14ac:dyDescent="0.2">
      <c r="A131" s="50">
        <f>+A130+0.1</f>
        <v>2014.1999999999998</v>
      </c>
      <c r="B131" s="80" t="s">
        <v>19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21"/>
      <c r="W131" s="80"/>
      <c r="X131" s="21"/>
      <c r="Y131" s="20"/>
      <c r="Z131" s="20"/>
      <c r="AA131" s="20"/>
      <c r="AB131" s="20"/>
      <c r="AC131" s="20"/>
      <c r="AD131" s="20"/>
      <c r="AE131" s="20"/>
      <c r="AF131" s="81">
        <f>SUM(C131:AE131)</f>
        <v>0</v>
      </c>
    </row>
    <row r="132" spans="1:32" ht="12.75" customHeight="1" x14ac:dyDescent="0.2">
      <c r="A132" s="85">
        <f>+A131+0.1</f>
        <v>2014.2999999999997</v>
      </c>
      <c r="B132" s="77" t="s">
        <v>20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203"/>
      <c r="W132" s="77"/>
      <c r="X132" s="21"/>
      <c r="Y132" s="86"/>
      <c r="Z132" s="86"/>
      <c r="AA132" s="86"/>
      <c r="AB132" s="86"/>
      <c r="AC132" s="86"/>
      <c r="AD132" s="86"/>
      <c r="AE132" s="86"/>
      <c r="AF132" s="81">
        <f>SUM(C132:AE132)</f>
        <v>0</v>
      </c>
    </row>
    <row r="133" spans="1:32" ht="12.75" customHeight="1" x14ac:dyDescent="0.2">
      <c r="A133" s="87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218"/>
      <c r="X133" s="83"/>
      <c r="Y133" s="83"/>
      <c r="Z133" s="83"/>
      <c r="AA133" s="83"/>
      <c r="AB133" s="83"/>
      <c r="AC133" s="83"/>
      <c r="AD133" s="83"/>
      <c r="AE133" s="83"/>
      <c r="AF133" s="84"/>
    </row>
    <row r="134" spans="1:32" ht="12.75" customHeight="1" x14ac:dyDescent="0.2">
      <c r="A134" s="79">
        <f>+A129+1</f>
        <v>2015</v>
      </c>
      <c r="B134" s="80" t="s">
        <v>17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21"/>
      <c r="V134" s="21"/>
      <c r="W134" s="21"/>
      <c r="X134" s="21"/>
      <c r="Y134" s="21"/>
      <c r="Z134" s="20"/>
      <c r="AA134" s="20"/>
      <c r="AB134" s="20"/>
      <c r="AC134" s="20"/>
      <c r="AD134" s="20"/>
      <c r="AE134" s="20"/>
      <c r="AF134" s="81">
        <f>SUM(C134:AE134)</f>
        <v>0</v>
      </c>
    </row>
    <row r="135" spans="1:32" ht="12.75" customHeight="1" x14ac:dyDescent="0.2">
      <c r="A135" s="50">
        <f>+A134+0.1</f>
        <v>2015.1</v>
      </c>
      <c r="B135" s="80" t="s">
        <v>18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21"/>
      <c r="V135" s="21"/>
      <c r="W135" s="21"/>
      <c r="X135" s="21"/>
      <c r="Y135" s="21"/>
      <c r="Z135" s="20"/>
      <c r="AA135" s="20"/>
      <c r="AB135" s="20"/>
      <c r="AC135" s="20"/>
      <c r="AD135" s="20"/>
      <c r="AE135" s="20"/>
      <c r="AF135" s="81">
        <f>SUM(C135:AE135)</f>
        <v>0</v>
      </c>
    </row>
    <row r="136" spans="1:32" ht="12.75" customHeight="1" x14ac:dyDescent="0.2">
      <c r="A136" s="50">
        <f>+A135+0.1</f>
        <v>2015.1999999999998</v>
      </c>
      <c r="B136" s="80" t="s">
        <v>19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21"/>
      <c r="V136" s="21"/>
      <c r="W136" s="21"/>
      <c r="X136" s="21"/>
      <c r="Y136" s="21"/>
      <c r="Z136" s="20"/>
      <c r="AA136" s="20"/>
      <c r="AB136" s="20"/>
      <c r="AC136" s="20"/>
      <c r="AD136" s="20"/>
      <c r="AE136" s="20"/>
      <c r="AF136" s="81">
        <f>SUM(C136:AE136)</f>
        <v>0</v>
      </c>
    </row>
    <row r="137" spans="1:32" ht="12.75" customHeight="1" x14ac:dyDescent="0.2">
      <c r="A137" s="85">
        <f>+A136+0.1</f>
        <v>2015.2999999999997</v>
      </c>
      <c r="B137" s="77" t="s">
        <v>20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21"/>
      <c r="V137" s="21"/>
      <c r="W137" s="21"/>
      <c r="X137" s="21"/>
      <c r="Y137" s="21"/>
      <c r="Z137" s="86"/>
      <c r="AA137" s="86"/>
      <c r="AB137" s="86"/>
      <c r="AC137" s="86"/>
      <c r="AD137" s="86"/>
      <c r="AE137" s="86"/>
      <c r="AF137" s="81">
        <f>SUM(C137:AE137)</f>
        <v>0</v>
      </c>
    </row>
    <row r="138" spans="1:32" ht="12.75" customHeight="1" x14ac:dyDescent="0.2">
      <c r="A138" s="87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219"/>
      <c r="V138" s="219"/>
      <c r="W138" s="220"/>
      <c r="X138" s="219"/>
      <c r="Y138" s="219"/>
      <c r="Z138" s="83"/>
      <c r="AA138" s="83"/>
      <c r="AB138" s="83"/>
      <c r="AC138" s="83"/>
      <c r="AD138" s="83"/>
      <c r="AE138" s="83"/>
      <c r="AF138" s="84"/>
    </row>
    <row r="139" spans="1:32" ht="12.75" customHeight="1" x14ac:dyDescent="0.2">
      <c r="A139" s="79">
        <f>+A134+1</f>
        <v>2016</v>
      </c>
      <c r="B139" s="80" t="s">
        <v>17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21"/>
      <c r="V139" s="21"/>
      <c r="W139" s="21"/>
      <c r="X139" s="21"/>
      <c r="Y139" s="21"/>
      <c r="Z139" s="21"/>
      <c r="AA139" s="20"/>
      <c r="AB139" s="20"/>
      <c r="AC139" s="20"/>
      <c r="AD139" s="20"/>
      <c r="AE139" s="20"/>
      <c r="AF139" s="81">
        <f>SUM(C139:AE139)</f>
        <v>0</v>
      </c>
    </row>
    <row r="140" spans="1:32" ht="12.75" customHeight="1" x14ac:dyDescent="0.2">
      <c r="A140" s="50">
        <f>+A139+0.1</f>
        <v>2016.1</v>
      </c>
      <c r="B140" s="80" t="s">
        <v>18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21"/>
      <c r="V140" s="21"/>
      <c r="W140" s="21"/>
      <c r="X140" s="21"/>
      <c r="Y140" s="21"/>
      <c r="Z140" s="21"/>
      <c r="AA140" s="20"/>
      <c r="AB140" s="20"/>
      <c r="AC140" s="20"/>
      <c r="AD140" s="20"/>
      <c r="AE140" s="20"/>
      <c r="AF140" s="81">
        <f>SUM(C140:AE140)</f>
        <v>0</v>
      </c>
    </row>
    <row r="141" spans="1:32" ht="12.75" customHeight="1" x14ac:dyDescent="0.2">
      <c r="A141" s="50">
        <f>+A140+0.1</f>
        <v>2016.1999999999998</v>
      </c>
      <c r="B141" s="80" t="s">
        <v>19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21"/>
      <c r="V141" s="21"/>
      <c r="W141" s="21"/>
      <c r="X141" s="21"/>
      <c r="Y141" s="21"/>
      <c r="Z141" s="21"/>
      <c r="AA141" s="20"/>
      <c r="AB141" s="20"/>
      <c r="AC141" s="20"/>
      <c r="AD141" s="20"/>
      <c r="AE141" s="20"/>
      <c r="AF141" s="81">
        <f>SUM(C141:AE141)</f>
        <v>0</v>
      </c>
    </row>
    <row r="142" spans="1:32" ht="12.75" customHeight="1" x14ac:dyDescent="0.2">
      <c r="A142" s="85">
        <f>+A141+0.1</f>
        <v>2016.2999999999997</v>
      </c>
      <c r="B142" s="77" t="s">
        <v>20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203"/>
      <c r="V142" s="21"/>
      <c r="W142" s="21"/>
      <c r="X142" s="203"/>
      <c r="Y142" s="203"/>
      <c r="Z142" s="203"/>
      <c r="AA142" s="86"/>
      <c r="AB142" s="86"/>
      <c r="AC142" s="86"/>
      <c r="AD142" s="86"/>
      <c r="AE142" s="86"/>
      <c r="AF142" s="81">
        <f>SUM(C142:AE142)</f>
        <v>0</v>
      </c>
    </row>
    <row r="143" spans="1:32" ht="12.75" customHeight="1" x14ac:dyDescent="0.2">
      <c r="A143" s="87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84"/>
    </row>
    <row r="144" spans="1:32" ht="12.75" customHeight="1" x14ac:dyDescent="0.2">
      <c r="A144" s="79">
        <f>+A139+1</f>
        <v>2017</v>
      </c>
      <c r="B144" s="80" t="s">
        <v>17</v>
      </c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21"/>
      <c r="V144" s="21"/>
      <c r="W144" s="21"/>
      <c r="X144" s="21"/>
      <c r="Y144" s="21"/>
      <c r="Z144" s="21"/>
      <c r="AA144" s="21"/>
      <c r="AB144" s="20"/>
      <c r="AC144" s="20"/>
      <c r="AD144" s="20"/>
      <c r="AE144" s="20"/>
      <c r="AF144" s="81">
        <f>SUM(C144:AE144)</f>
        <v>0</v>
      </c>
    </row>
    <row r="145" spans="1:32" ht="12.75" customHeight="1" x14ac:dyDescent="0.2">
      <c r="A145" s="50">
        <f>+A144+0.1</f>
        <v>2017.1</v>
      </c>
      <c r="B145" s="80" t="s">
        <v>18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21"/>
      <c r="V145" s="21"/>
      <c r="W145" s="21"/>
      <c r="X145" s="21"/>
      <c r="Y145" s="21"/>
      <c r="Z145" s="21"/>
      <c r="AA145" s="21"/>
      <c r="AB145" s="20"/>
      <c r="AC145" s="20"/>
      <c r="AD145" s="20"/>
      <c r="AE145" s="20"/>
      <c r="AF145" s="81">
        <f>SUM(C145:AE145)</f>
        <v>0</v>
      </c>
    </row>
    <row r="146" spans="1:32" ht="12.75" customHeight="1" x14ac:dyDescent="0.2">
      <c r="A146" s="50">
        <f>+A145+0.1</f>
        <v>2017.1999999999998</v>
      </c>
      <c r="B146" s="80" t="s">
        <v>19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21"/>
      <c r="V146" s="21"/>
      <c r="W146" s="21"/>
      <c r="X146" s="21"/>
      <c r="Y146" s="21"/>
      <c r="Z146" s="21"/>
      <c r="AA146" s="21"/>
      <c r="AB146" s="20"/>
      <c r="AC146" s="20"/>
      <c r="AD146" s="20"/>
      <c r="AE146" s="20"/>
      <c r="AF146" s="81">
        <f>SUM(C146:AE146)</f>
        <v>0</v>
      </c>
    </row>
    <row r="147" spans="1:32" ht="12.75" customHeight="1" x14ac:dyDescent="0.2">
      <c r="A147" s="85">
        <f>+A146+0.1</f>
        <v>2017.2999999999997</v>
      </c>
      <c r="B147" s="77" t="s">
        <v>20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203"/>
      <c r="V147" s="203"/>
      <c r="W147" s="21"/>
      <c r="X147" s="21"/>
      <c r="Y147" s="203"/>
      <c r="Z147" s="203"/>
      <c r="AA147" s="203"/>
      <c r="AB147" s="86"/>
      <c r="AC147" s="86"/>
      <c r="AD147" s="86"/>
      <c r="AE147" s="86"/>
      <c r="AF147" s="81">
        <f>SUM(C147:AE147)</f>
        <v>0</v>
      </c>
    </row>
    <row r="148" spans="1:32" ht="12.75" customHeight="1" x14ac:dyDescent="0.2">
      <c r="A148" s="87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79"/>
    </row>
    <row r="149" spans="1:32" s="242" customFormat="1" ht="12.75" customHeight="1" x14ac:dyDescent="0.2">
      <c r="A149" s="272">
        <f>+A144+1</f>
        <v>2018</v>
      </c>
      <c r="B149" s="21" t="s">
        <v>17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0"/>
      <c r="AD149" s="20"/>
      <c r="AE149" s="20"/>
      <c r="AF149" s="81">
        <f>SUM(C149:AE149)</f>
        <v>0</v>
      </c>
    </row>
    <row r="150" spans="1:32" s="242" customFormat="1" ht="12.75" customHeight="1" x14ac:dyDescent="0.2">
      <c r="A150" s="273">
        <f>+A149+0.1</f>
        <v>2018.1</v>
      </c>
      <c r="B150" s="21" t="s">
        <v>18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0"/>
      <c r="AD150" s="20"/>
      <c r="AE150" s="20"/>
      <c r="AF150" s="81">
        <f>SUM(C150:AE150)</f>
        <v>0</v>
      </c>
    </row>
    <row r="151" spans="1:32" s="242" customFormat="1" ht="12.75" customHeight="1" x14ac:dyDescent="0.2">
      <c r="A151" s="273">
        <f>+A150+0.1</f>
        <v>2018.1999999999998</v>
      </c>
      <c r="B151" s="21" t="s">
        <v>19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0"/>
      <c r="AD151" s="20"/>
      <c r="AE151" s="20"/>
      <c r="AF151" s="81">
        <f>SUM(C151:AE151)</f>
        <v>0</v>
      </c>
    </row>
    <row r="152" spans="1:32" s="242" customFormat="1" ht="12.75" customHeight="1" x14ac:dyDescent="0.2">
      <c r="A152" s="274">
        <f>+A151+0.1</f>
        <v>2018.2999999999997</v>
      </c>
      <c r="B152" s="203" t="s">
        <v>20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1"/>
      <c r="X152" s="21"/>
      <c r="Y152" s="203"/>
      <c r="Z152" s="203"/>
      <c r="AA152" s="203"/>
      <c r="AB152" s="203"/>
      <c r="AC152" s="86"/>
      <c r="AD152" s="86"/>
      <c r="AE152" s="86"/>
      <c r="AF152" s="81">
        <f>SUM(C152:AE152)</f>
        <v>0</v>
      </c>
    </row>
    <row r="153" spans="1:32" s="242" customFormat="1" ht="12.75" customHeight="1" x14ac:dyDescent="0.2">
      <c r="A153" s="275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80"/>
    </row>
    <row r="154" spans="1:32" s="242" customFormat="1" ht="12.75" hidden="1" customHeight="1" x14ac:dyDescent="0.2">
      <c r="A154" s="248">
        <f>+A149+1</f>
        <v>2019</v>
      </c>
      <c r="B154" s="247" t="s">
        <v>17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5"/>
      <c r="AE154" s="245"/>
      <c r="AF154" s="249">
        <f>SUM(C154:AE154)</f>
        <v>0</v>
      </c>
    </row>
    <row r="155" spans="1:32" s="242" customFormat="1" ht="12.75" hidden="1" customHeight="1" x14ac:dyDescent="0.2">
      <c r="A155" s="250">
        <f>+A154+0.1</f>
        <v>2019.1</v>
      </c>
      <c r="B155" s="247" t="s">
        <v>18</v>
      </c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5"/>
      <c r="AE155" s="245"/>
      <c r="AF155" s="249">
        <f>SUM(C155:AE155)</f>
        <v>0</v>
      </c>
    </row>
    <row r="156" spans="1:32" s="242" customFormat="1" ht="12.75" hidden="1" customHeight="1" x14ac:dyDescent="0.2">
      <c r="A156" s="250">
        <f>+A155+0.1</f>
        <v>2019.1999999999998</v>
      </c>
      <c r="B156" s="247" t="s">
        <v>19</v>
      </c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5"/>
      <c r="AE156" s="245"/>
      <c r="AF156" s="249">
        <f>SUM(C156:AE156)</f>
        <v>0</v>
      </c>
    </row>
    <row r="157" spans="1:32" s="242" customFormat="1" ht="12.75" hidden="1" customHeight="1" x14ac:dyDescent="0.2">
      <c r="A157" s="251">
        <f>+A156+0.1</f>
        <v>2019.2999999999997</v>
      </c>
      <c r="B157" s="243" t="s">
        <v>20</v>
      </c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54"/>
      <c r="Y157" s="243"/>
      <c r="Z157" s="243"/>
      <c r="AA157" s="243"/>
      <c r="AB157" s="243"/>
      <c r="AC157" s="243"/>
      <c r="AD157" s="246"/>
      <c r="AE157" s="246"/>
      <c r="AF157" s="249">
        <f>SUM(C157:AE157)</f>
        <v>0</v>
      </c>
    </row>
    <row r="158" spans="1:32" s="242" customFormat="1" ht="12.75" hidden="1" customHeight="1" x14ac:dyDescent="0.2">
      <c r="A158" s="252"/>
      <c r="B158" s="244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55"/>
      <c r="X158" s="244"/>
      <c r="Y158" s="244"/>
      <c r="Z158" s="244"/>
      <c r="AA158" s="244"/>
      <c r="AB158" s="244"/>
      <c r="AC158" s="244"/>
      <c r="AD158" s="244"/>
      <c r="AE158" s="244"/>
      <c r="AF158" s="256"/>
    </row>
    <row r="159" spans="1:32" s="242" customFormat="1" ht="12.75" hidden="1" customHeight="1" x14ac:dyDescent="0.2">
      <c r="A159" s="248">
        <f>+A154+1</f>
        <v>2020</v>
      </c>
      <c r="B159" s="247" t="s">
        <v>17</v>
      </c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57"/>
      <c r="X159" s="247"/>
      <c r="Y159" s="247"/>
      <c r="Z159" s="247"/>
      <c r="AA159" s="247"/>
      <c r="AB159" s="247"/>
      <c r="AC159" s="247"/>
      <c r="AD159" s="247"/>
      <c r="AE159" s="245"/>
      <c r="AF159" s="249">
        <f>SUM(C159:AE159)</f>
        <v>0</v>
      </c>
    </row>
    <row r="160" spans="1:32" s="242" customFormat="1" ht="12.75" hidden="1" customHeight="1" x14ac:dyDescent="0.2">
      <c r="A160" s="250">
        <f>+A159+0.1</f>
        <v>2020.1</v>
      </c>
      <c r="B160" s="247" t="s">
        <v>18</v>
      </c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57"/>
      <c r="X160" s="247"/>
      <c r="Y160" s="247"/>
      <c r="Z160" s="247"/>
      <c r="AA160" s="247"/>
      <c r="AB160" s="247"/>
      <c r="AC160" s="247"/>
      <c r="AD160" s="247"/>
      <c r="AE160" s="245"/>
      <c r="AF160" s="249">
        <f>SUM(C160:AE160)</f>
        <v>0</v>
      </c>
    </row>
    <row r="161" spans="1:37" s="242" customFormat="1" ht="12.75" hidden="1" customHeight="1" x14ac:dyDescent="0.2">
      <c r="A161" s="250">
        <f>+A160+0.1</f>
        <v>2020.1999999999998</v>
      </c>
      <c r="B161" s="247" t="s">
        <v>19</v>
      </c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57"/>
      <c r="X161" s="247"/>
      <c r="Y161" s="247"/>
      <c r="Z161" s="247"/>
      <c r="AA161" s="247"/>
      <c r="AB161" s="247"/>
      <c r="AC161" s="247"/>
      <c r="AD161" s="247"/>
      <c r="AE161" s="245"/>
      <c r="AF161" s="249">
        <f>SUM(C161:AE161)</f>
        <v>0</v>
      </c>
    </row>
    <row r="162" spans="1:37" s="242" customFormat="1" ht="12.75" hidden="1" customHeight="1" x14ac:dyDescent="0.2">
      <c r="A162" s="251">
        <f>+A161+0.1</f>
        <v>2020.2999999999997</v>
      </c>
      <c r="B162" s="243" t="s">
        <v>20</v>
      </c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54"/>
      <c r="X162" s="243"/>
      <c r="Y162" s="243"/>
      <c r="Z162" s="243"/>
      <c r="AA162" s="243"/>
      <c r="AB162" s="243"/>
      <c r="AC162" s="243"/>
      <c r="AD162" s="243"/>
      <c r="AE162" s="246"/>
      <c r="AF162" s="249">
        <f>SUM(C162:AE162)</f>
        <v>0</v>
      </c>
    </row>
    <row r="163" spans="1:37" s="242" customFormat="1" ht="12.75" hidden="1" customHeight="1" x14ac:dyDescent="0.2">
      <c r="A163" s="258"/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55"/>
      <c r="X163" s="244"/>
      <c r="Y163" s="244"/>
      <c r="Z163" s="244"/>
      <c r="AA163" s="244"/>
      <c r="AB163" s="244"/>
      <c r="AC163" s="219"/>
      <c r="AD163" s="219"/>
      <c r="AE163" s="219"/>
      <c r="AF163" s="253"/>
    </row>
    <row r="164" spans="1:37" s="25" customFormat="1" ht="12.75" customHeight="1" x14ac:dyDescent="0.2">
      <c r="A164" s="79" t="s">
        <v>16</v>
      </c>
      <c r="B164" s="80" t="s">
        <v>17</v>
      </c>
      <c r="C164" s="88">
        <f t="shared" ref="C164:AE167" si="2">SUMIF($B$19:$B$162,$B19,C$19:C$162)</f>
        <v>0</v>
      </c>
      <c r="D164" s="88">
        <f t="shared" si="2"/>
        <v>0</v>
      </c>
      <c r="E164" s="88">
        <f t="shared" si="2"/>
        <v>0</v>
      </c>
      <c r="F164" s="88">
        <f t="shared" si="2"/>
        <v>0</v>
      </c>
      <c r="G164" s="88">
        <f t="shared" si="2"/>
        <v>0</v>
      </c>
      <c r="H164" s="88">
        <f t="shared" si="2"/>
        <v>0</v>
      </c>
      <c r="I164" s="88">
        <f t="shared" si="2"/>
        <v>0</v>
      </c>
      <c r="J164" s="88">
        <f t="shared" si="2"/>
        <v>0</v>
      </c>
      <c r="K164" s="88">
        <f t="shared" si="2"/>
        <v>0</v>
      </c>
      <c r="L164" s="88">
        <f t="shared" si="2"/>
        <v>0</v>
      </c>
      <c r="M164" s="88">
        <f t="shared" si="2"/>
        <v>0</v>
      </c>
      <c r="N164" s="88">
        <f t="shared" si="2"/>
        <v>0</v>
      </c>
      <c r="O164" s="88">
        <f t="shared" si="2"/>
        <v>0</v>
      </c>
      <c r="P164" s="88">
        <f t="shared" si="2"/>
        <v>0</v>
      </c>
      <c r="Q164" s="88">
        <f t="shared" si="2"/>
        <v>0</v>
      </c>
      <c r="R164" s="88">
        <f t="shared" si="2"/>
        <v>0</v>
      </c>
      <c r="S164" s="88">
        <f t="shared" si="2"/>
        <v>0</v>
      </c>
      <c r="T164" s="88">
        <f t="shared" si="2"/>
        <v>0</v>
      </c>
      <c r="U164" s="88">
        <f t="shared" si="2"/>
        <v>0</v>
      </c>
      <c r="V164" s="88">
        <f t="shared" si="2"/>
        <v>0</v>
      </c>
      <c r="W164" s="88">
        <f t="shared" si="2"/>
        <v>0</v>
      </c>
      <c r="X164" s="88">
        <f t="shared" si="2"/>
        <v>0</v>
      </c>
      <c r="Y164" s="88">
        <f t="shared" si="2"/>
        <v>0</v>
      </c>
      <c r="Z164" s="88">
        <f t="shared" si="2"/>
        <v>0</v>
      </c>
      <c r="AA164" s="88">
        <f t="shared" si="2"/>
        <v>0</v>
      </c>
      <c r="AB164" s="88">
        <f t="shared" si="2"/>
        <v>0</v>
      </c>
      <c r="AC164" s="88">
        <f t="shared" si="2"/>
        <v>0</v>
      </c>
      <c r="AD164" s="88">
        <f t="shared" si="2"/>
        <v>0</v>
      </c>
      <c r="AE164" s="88">
        <f t="shared" si="2"/>
        <v>0</v>
      </c>
      <c r="AF164" s="81">
        <f>SUM(C164:AE164)</f>
        <v>0</v>
      </c>
    </row>
    <row r="165" spans="1:37" s="25" customFormat="1" ht="12.75" customHeight="1" x14ac:dyDescent="0.2">
      <c r="A165" s="79" t="s">
        <v>21</v>
      </c>
      <c r="B165" s="80" t="s">
        <v>18</v>
      </c>
      <c r="C165" s="88">
        <f t="shared" si="2"/>
        <v>0</v>
      </c>
      <c r="D165" s="88">
        <f t="shared" si="2"/>
        <v>0</v>
      </c>
      <c r="E165" s="88">
        <f t="shared" si="2"/>
        <v>0</v>
      </c>
      <c r="F165" s="88">
        <f t="shared" si="2"/>
        <v>0</v>
      </c>
      <c r="G165" s="88">
        <f t="shared" si="2"/>
        <v>0</v>
      </c>
      <c r="H165" s="88">
        <f t="shared" si="2"/>
        <v>0</v>
      </c>
      <c r="I165" s="88">
        <f t="shared" si="2"/>
        <v>0</v>
      </c>
      <c r="J165" s="88">
        <f t="shared" si="2"/>
        <v>0</v>
      </c>
      <c r="K165" s="88">
        <f t="shared" si="2"/>
        <v>0</v>
      </c>
      <c r="L165" s="88">
        <f t="shared" si="2"/>
        <v>0</v>
      </c>
      <c r="M165" s="88">
        <f t="shared" si="2"/>
        <v>0</v>
      </c>
      <c r="N165" s="88">
        <f t="shared" si="2"/>
        <v>0</v>
      </c>
      <c r="O165" s="88">
        <f t="shared" si="2"/>
        <v>0</v>
      </c>
      <c r="P165" s="88">
        <f t="shared" si="2"/>
        <v>0</v>
      </c>
      <c r="Q165" s="88">
        <f t="shared" si="2"/>
        <v>0</v>
      </c>
      <c r="R165" s="88">
        <f t="shared" si="2"/>
        <v>0</v>
      </c>
      <c r="S165" s="88">
        <f t="shared" si="2"/>
        <v>0</v>
      </c>
      <c r="T165" s="88">
        <f t="shared" si="2"/>
        <v>0</v>
      </c>
      <c r="U165" s="88">
        <f t="shared" si="2"/>
        <v>0</v>
      </c>
      <c r="V165" s="88">
        <f t="shared" si="2"/>
        <v>0</v>
      </c>
      <c r="W165" s="88">
        <f t="shared" si="2"/>
        <v>0</v>
      </c>
      <c r="X165" s="88">
        <f t="shared" si="2"/>
        <v>0</v>
      </c>
      <c r="Y165" s="88">
        <f t="shared" si="2"/>
        <v>0</v>
      </c>
      <c r="Z165" s="88">
        <f t="shared" si="2"/>
        <v>0</v>
      </c>
      <c r="AA165" s="88">
        <f t="shared" si="2"/>
        <v>0</v>
      </c>
      <c r="AB165" s="88">
        <f t="shared" si="2"/>
        <v>0</v>
      </c>
      <c r="AC165" s="88">
        <f t="shared" si="2"/>
        <v>0</v>
      </c>
      <c r="AD165" s="88">
        <f t="shared" si="2"/>
        <v>0</v>
      </c>
      <c r="AE165" s="88">
        <f t="shared" si="2"/>
        <v>0</v>
      </c>
      <c r="AF165" s="81">
        <f>SUM(C165:AE165)</f>
        <v>0</v>
      </c>
    </row>
    <row r="166" spans="1:37" s="25" customFormat="1" ht="12.75" customHeight="1" x14ac:dyDescent="0.2">
      <c r="A166" s="79" t="s">
        <v>22</v>
      </c>
      <c r="B166" s="80" t="s">
        <v>19</v>
      </c>
      <c r="C166" s="88">
        <f t="shared" si="2"/>
        <v>0</v>
      </c>
      <c r="D166" s="88">
        <f t="shared" si="2"/>
        <v>0</v>
      </c>
      <c r="E166" s="88">
        <f t="shared" si="2"/>
        <v>0</v>
      </c>
      <c r="F166" s="88">
        <f t="shared" si="2"/>
        <v>0</v>
      </c>
      <c r="G166" s="88">
        <f t="shared" si="2"/>
        <v>0</v>
      </c>
      <c r="H166" s="88">
        <f t="shared" si="2"/>
        <v>0</v>
      </c>
      <c r="I166" s="88">
        <f t="shared" si="2"/>
        <v>0</v>
      </c>
      <c r="J166" s="88">
        <f t="shared" si="2"/>
        <v>0</v>
      </c>
      <c r="K166" s="88">
        <f t="shared" si="2"/>
        <v>0</v>
      </c>
      <c r="L166" s="88">
        <f t="shared" si="2"/>
        <v>0</v>
      </c>
      <c r="M166" s="88">
        <f t="shared" si="2"/>
        <v>0</v>
      </c>
      <c r="N166" s="88">
        <f t="shared" si="2"/>
        <v>0</v>
      </c>
      <c r="O166" s="88">
        <f t="shared" si="2"/>
        <v>0</v>
      </c>
      <c r="P166" s="88">
        <f t="shared" si="2"/>
        <v>0</v>
      </c>
      <c r="Q166" s="88">
        <f t="shared" si="2"/>
        <v>0</v>
      </c>
      <c r="R166" s="88">
        <f t="shared" si="2"/>
        <v>0</v>
      </c>
      <c r="S166" s="88">
        <f t="shared" si="2"/>
        <v>0</v>
      </c>
      <c r="T166" s="88">
        <f t="shared" si="2"/>
        <v>0</v>
      </c>
      <c r="U166" s="88">
        <f t="shared" si="2"/>
        <v>0</v>
      </c>
      <c r="V166" s="88">
        <f t="shared" si="2"/>
        <v>0</v>
      </c>
      <c r="W166" s="88">
        <f t="shared" si="2"/>
        <v>0</v>
      </c>
      <c r="X166" s="88">
        <f t="shared" si="2"/>
        <v>0</v>
      </c>
      <c r="Y166" s="88">
        <f t="shared" si="2"/>
        <v>0</v>
      </c>
      <c r="Z166" s="88">
        <f t="shared" si="2"/>
        <v>0</v>
      </c>
      <c r="AA166" s="88">
        <f t="shared" si="2"/>
        <v>0</v>
      </c>
      <c r="AB166" s="88">
        <f t="shared" si="2"/>
        <v>0</v>
      </c>
      <c r="AC166" s="88">
        <f t="shared" si="2"/>
        <v>0</v>
      </c>
      <c r="AD166" s="88">
        <f t="shared" si="2"/>
        <v>0</v>
      </c>
      <c r="AE166" s="88">
        <f t="shared" si="2"/>
        <v>0</v>
      </c>
      <c r="AF166" s="81">
        <f>SUM(C166:AE166)</f>
        <v>0</v>
      </c>
    </row>
    <row r="167" spans="1:37" s="25" customFormat="1" ht="12.75" customHeight="1" x14ac:dyDescent="0.2">
      <c r="A167" s="79" t="s">
        <v>23</v>
      </c>
      <c r="B167" s="80" t="s">
        <v>20</v>
      </c>
      <c r="C167" s="88">
        <f t="shared" si="2"/>
        <v>0</v>
      </c>
      <c r="D167" s="88">
        <f t="shared" si="2"/>
        <v>0</v>
      </c>
      <c r="E167" s="88">
        <f t="shared" si="2"/>
        <v>0</v>
      </c>
      <c r="F167" s="88">
        <f t="shared" si="2"/>
        <v>0</v>
      </c>
      <c r="G167" s="88">
        <f t="shared" si="2"/>
        <v>0</v>
      </c>
      <c r="H167" s="88">
        <f t="shared" si="2"/>
        <v>0</v>
      </c>
      <c r="I167" s="88">
        <f t="shared" si="2"/>
        <v>0</v>
      </c>
      <c r="J167" s="88">
        <f t="shared" si="2"/>
        <v>0</v>
      </c>
      <c r="K167" s="88">
        <f t="shared" si="2"/>
        <v>0</v>
      </c>
      <c r="L167" s="88">
        <f t="shared" si="2"/>
        <v>0</v>
      </c>
      <c r="M167" s="88">
        <f t="shared" si="2"/>
        <v>0</v>
      </c>
      <c r="N167" s="88">
        <f t="shared" si="2"/>
        <v>0</v>
      </c>
      <c r="O167" s="88">
        <f t="shared" si="2"/>
        <v>0</v>
      </c>
      <c r="P167" s="88">
        <f t="shared" si="2"/>
        <v>0</v>
      </c>
      <c r="Q167" s="88">
        <f t="shared" si="2"/>
        <v>0</v>
      </c>
      <c r="R167" s="88">
        <f t="shared" si="2"/>
        <v>0</v>
      </c>
      <c r="S167" s="88">
        <f t="shared" si="2"/>
        <v>0</v>
      </c>
      <c r="T167" s="88">
        <f t="shared" si="2"/>
        <v>0</v>
      </c>
      <c r="U167" s="88">
        <f t="shared" si="2"/>
        <v>0</v>
      </c>
      <c r="V167" s="88">
        <f t="shared" si="2"/>
        <v>0</v>
      </c>
      <c r="W167" s="88">
        <f t="shared" si="2"/>
        <v>0</v>
      </c>
      <c r="X167" s="88">
        <f t="shared" si="2"/>
        <v>0</v>
      </c>
      <c r="Y167" s="88">
        <f t="shared" si="2"/>
        <v>0</v>
      </c>
      <c r="Z167" s="88">
        <f t="shared" si="2"/>
        <v>0</v>
      </c>
      <c r="AA167" s="88">
        <f t="shared" si="2"/>
        <v>0</v>
      </c>
      <c r="AB167" s="88">
        <f t="shared" si="2"/>
        <v>0</v>
      </c>
      <c r="AC167" s="88">
        <f t="shared" si="2"/>
        <v>0</v>
      </c>
      <c r="AD167" s="88">
        <f t="shared" si="2"/>
        <v>0</v>
      </c>
      <c r="AE167" s="88">
        <f t="shared" si="2"/>
        <v>0</v>
      </c>
      <c r="AF167" s="81">
        <f>SUM(C167:AE167)</f>
        <v>0</v>
      </c>
    </row>
    <row r="168" spans="1:37" s="25" customFormat="1" ht="12.75" customHeight="1" x14ac:dyDescent="0.2">
      <c r="A168" s="82"/>
      <c r="B168" s="83"/>
      <c r="C168" s="83"/>
      <c r="D168" s="83"/>
      <c r="E168" s="83"/>
      <c r="F168" s="83"/>
      <c r="G168" s="83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221"/>
      <c r="X168" s="89"/>
      <c r="Y168" s="89"/>
      <c r="Z168" s="89"/>
      <c r="AA168" s="89"/>
      <c r="AB168" s="89"/>
      <c r="AC168" s="89"/>
      <c r="AD168" s="89"/>
      <c r="AE168" s="89"/>
      <c r="AF168" s="84"/>
    </row>
    <row r="169" spans="1:37" s="25" customFormat="1" ht="12.75" customHeight="1" x14ac:dyDescent="0.2">
      <c r="A169" s="79" t="s">
        <v>24</v>
      </c>
      <c r="B169" s="80" t="s">
        <v>17</v>
      </c>
      <c r="C169" s="80">
        <f t="shared" ref="C169:AE169" si="3">IF($R$2&gt;0,+C164-VLOOKUP($R$2,$A$19:$AE$162,C$17-1989),0)</f>
        <v>0</v>
      </c>
      <c r="D169" s="80">
        <f t="shared" si="3"/>
        <v>0</v>
      </c>
      <c r="E169" s="80">
        <f t="shared" si="3"/>
        <v>0</v>
      </c>
      <c r="F169" s="80">
        <f t="shared" si="3"/>
        <v>0</v>
      </c>
      <c r="G169" s="80">
        <f t="shared" si="3"/>
        <v>0</v>
      </c>
      <c r="H169" s="88">
        <f t="shared" si="3"/>
        <v>0</v>
      </c>
      <c r="I169" s="88">
        <f t="shared" si="3"/>
        <v>0</v>
      </c>
      <c r="J169" s="88">
        <f t="shared" si="3"/>
        <v>0</v>
      </c>
      <c r="K169" s="88">
        <f t="shared" si="3"/>
        <v>0</v>
      </c>
      <c r="L169" s="88">
        <f t="shared" si="3"/>
        <v>0</v>
      </c>
      <c r="M169" s="88">
        <f t="shared" si="3"/>
        <v>0</v>
      </c>
      <c r="N169" s="88">
        <f t="shared" si="3"/>
        <v>0</v>
      </c>
      <c r="O169" s="88">
        <f t="shared" si="3"/>
        <v>0</v>
      </c>
      <c r="P169" s="88">
        <f t="shared" si="3"/>
        <v>0</v>
      </c>
      <c r="Q169" s="88">
        <f t="shared" si="3"/>
        <v>0</v>
      </c>
      <c r="R169" s="88">
        <f t="shared" si="3"/>
        <v>0</v>
      </c>
      <c r="S169" s="88">
        <f t="shared" si="3"/>
        <v>0</v>
      </c>
      <c r="T169" s="88">
        <f t="shared" si="3"/>
        <v>0</v>
      </c>
      <c r="U169" s="88">
        <f t="shared" si="3"/>
        <v>0</v>
      </c>
      <c r="V169" s="88">
        <f t="shared" si="3"/>
        <v>0</v>
      </c>
      <c r="W169" s="88">
        <f t="shared" si="3"/>
        <v>0</v>
      </c>
      <c r="X169" s="88">
        <f t="shared" si="3"/>
        <v>0</v>
      </c>
      <c r="Y169" s="88">
        <f t="shared" si="3"/>
        <v>0</v>
      </c>
      <c r="Z169" s="88">
        <f t="shared" si="3"/>
        <v>0</v>
      </c>
      <c r="AA169" s="88">
        <f t="shared" si="3"/>
        <v>0</v>
      </c>
      <c r="AB169" s="88">
        <f t="shared" si="3"/>
        <v>0</v>
      </c>
      <c r="AC169" s="88">
        <f t="shared" si="3"/>
        <v>0</v>
      </c>
      <c r="AD169" s="88">
        <f t="shared" si="3"/>
        <v>0</v>
      </c>
      <c r="AE169" s="88">
        <f t="shared" si="3"/>
        <v>0</v>
      </c>
      <c r="AF169" s="81">
        <f>SUM(C169:AE169)</f>
        <v>0</v>
      </c>
    </row>
    <row r="170" spans="1:37" s="25" customFormat="1" ht="12.75" customHeight="1" x14ac:dyDescent="0.2">
      <c r="A170" s="227" t="s">
        <v>102</v>
      </c>
      <c r="B170" s="80" t="s">
        <v>18</v>
      </c>
      <c r="C170" s="80">
        <f t="shared" ref="C170:AE170" si="4">IF($R$2&gt;0,+C165-VLOOKUP($R$2+0.1,$A$19:$AE$162,C$17-1989),0)</f>
        <v>0</v>
      </c>
      <c r="D170" s="80">
        <f t="shared" si="4"/>
        <v>0</v>
      </c>
      <c r="E170" s="80">
        <f t="shared" si="4"/>
        <v>0</v>
      </c>
      <c r="F170" s="80">
        <f t="shared" si="4"/>
        <v>0</v>
      </c>
      <c r="G170" s="80">
        <f t="shared" si="4"/>
        <v>0</v>
      </c>
      <c r="H170" s="88">
        <f t="shared" si="4"/>
        <v>0</v>
      </c>
      <c r="I170" s="88">
        <f t="shared" si="4"/>
        <v>0</v>
      </c>
      <c r="J170" s="88">
        <f t="shared" si="4"/>
        <v>0</v>
      </c>
      <c r="K170" s="88">
        <f t="shared" si="4"/>
        <v>0</v>
      </c>
      <c r="L170" s="88">
        <f t="shared" si="4"/>
        <v>0</v>
      </c>
      <c r="M170" s="88">
        <f t="shared" si="4"/>
        <v>0</v>
      </c>
      <c r="N170" s="88">
        <f t="shared" si="4"/>
        <v>0</v>
      </c>
      <c r="O170" s="88">
        <f t="shared" si="4"/>
        <v>0</v>
      </c>
      <c r="P170" s="88">
        <f t="shared" si="4"/>
        <v>0</v>
      </c>
      <c r="Q170" s="88">
        <f t="shared" si="4"/>
        <v>0</v>
      </c>
      <c r="R170" s="88">
        <f t="shared" si="4"/>
        <v>0</v>
      </c>
      <c r="S170" s="88">
        <f t="shared" si="4"/>
        <v>0</v>
      </c>
      <c r="T170" s="88">
        <f t="shared" si="4"/>
        <v>0</v>
      </c>
      <c r="U170" s="88">
        <f t="shared" si="4"/>
        <v>0</v>
      </c>
      <c r="V170" s="88">
        <f t="shared" si="4"/>
        <v>0</v>
      </c>
      <c r="W170" s="88">
        <f t="shared" si="4"/>
        <v>0</v>
      </c>
      <c r="X170" s="88">
        <f t="shared" si="4"/>
        <v>0</v>
      </c>
      <c r="Y170" s="88">
        <f t="shared" si="4"/>
        <v>0</v>
      </c>
      <c r="Z170" s="88">
        <f t="shared" si="4"/>
        <v>0</v>
      </c>
      <c r="AA170" s="88">
        <f t="shared" si="4"/>
        <v>0</v>
      </c>
      <c r="AB170" s="88">
        <f t="shared" si="4"/>
        <v>0</v>
      </c>
      <c r="AC170" s="88">
        <f t="shared" si="4"/>
        <v>0</v>
      </c>
      <c r="AD170" s="88">
        <f t="shared" si="4"/>
        <v>0</v>
      </c>
      <c r="AE170" s="88">
        <f t="shared" si="4"/>
        <v>0</v>
      </c>
      <c r="AF170" s="81">
        <f>SUM(C170:AE170)</f>
        <v>0</v>
      </c>
    </row>
    <row r="171" spans="1:37" s="25" customFormat="1" ht="12.75" customHeight="1" x14ac:dyDescent="0.2">
      <c r="A171" s="79" t="s">
        <v>25</v>
      </c>
      <c r="B171" s="80" t="s">
        <v>19</v>
      </c>
      <c r="C171" s="80">
        <f t="shared" ref="C171:AE171" si="5">IF($R$2&gt;0,+C166-VLOOKUP($R$2+0.2,$A$19:$AE$162,C$17-1989),0)</f>
        <v>0</v>
      </c>
      <c r="D171" s="80">
        <f t="shared" si="5"/>
        <v>0</v>
      </c>
      <c r="E171" s="80">
        <f t="shared" si="5"/>
        <v>0</v>
      </c>
      <c r="F171" s="80">
        <f t="shared" si="5"/>
        <v>0</v>
      </c>
      <c r="G171" s="80">
        <f t="shared" si="5"/>
        <v>0</v>
      </c>
      <c r="H171" s="88">
        <f t="shared" si="5"/>
        <v>0</v>
      </c>
      <c r="I171" s="88">
        <f t="shared" si="5"/>
        <v>0</v>
      </c>
      <c r="J171" s="88">
        <f t="shared" si="5"/>
        <v>0</v>
      </c>
      <c r="K171" s="88">
        <f t="shared" si="5"/>
        <v>0</v>
      </c>
      <c r="L171" s="88">
        <f t="shared" si="5"/>
        <v>0</v>
      </c>
      <c r="M171" s="88">
        <f t="shared" si="5"/>
        <v>0</v>
      </c>
      <c r="N171" s="88">
        <f t="shared" si="5"/>
        <v>0</v>
      </c>
      <c r="O171" s="88">
        <f t="shared" si="5"/>
        <v>0</v>
      </c>
      <c r="P171" s="88">
        <f t="shared" si="5"/>
        <v>0</v>
      </c>
      <c r="Q171" s="88">
        <f t="shared" si="5"/>
        <v>0</v>
      </c>
      <c r="R171" s="88">
        <f t="shared" si="5"/>
        <v>0</v>
      </c>
      <c r="S171" s="88">
        <f t="shared" si="5"/>
        <v>0</v>
      </c>
      <c r="T171" s="88">
        <f t="shared" si="5"/>
        <v>0</v>
      </c>
      <c r="U171" s="88">
        <f t="shared" si="5"/>
        <v>0</v>
      </c>
      <c r="V171" s="88">
        <f t="shared" si="5"/>
        <v>0</v>
      </c>
      <c r="W171" s="88">
        <f t="shared" si="5"/>
        <v>0</v>
      </c>
      <c r="X171" s="88">
        <f t="shared" si="5"/>
        <v>0</v>
      </c>
      <c r="Y171" s="88">
        <f t="shared" si="5"/>
        <v>0</v>
      </c>
      <c r="Z171" s="88">
        <f t="shared" si="5"/>
        <v>0</v>
      </c>
      <c r="AA171" s="88">
        <f t="shared" si="5"/>
        <v>0</v>
      </c>
      <c r="AB171" s="88">
        <f t="shared" si="5"/>
        <v>0</v>
      </c>
      <c r="AC171" s="88">
        <f t="shared" si="5"/>
        <v>0</v>
      </c>
      <c r="AD171" s="88">
        <f t="shared" si="5"/>
        <v>0</v>
      </c>
      <c r="AE171" s="88">
        <f t="shared" si="5"/>
        <v>0</v>
      </c>
      <c r="AF171" s="81">
        <f>SUM(C171:AE171)</f>
        <v>0</v>
      </c>
    </row>
    <row r="172" spans="1:37" s="25" customFormat="1" ht="12.75" customHeight="1" thickBot="1" x14ac:dyDescent="0.25">
      <c r="A172" s="90" t="s">
        <v>26</v>
      </c>
      <c r="B172" s="91" t="s">
        <v>20</v>
      </c>
      <c r="C172" s="91">
        <f t="shared" ref="C172:AE172" si="6">IF($R$2&gt;0,+C167-VLOOKUP($R$2+0.3,$A$19:$AE$162,C$17-1989),0)</f>
        <v>0</v>
      </c>
      <c r="D172" s="91">
        <f t="shared" si="6"/>
        <v>0</v>
      </c>
      <c r="E172" s="91">
        <f t="shared" si="6"/>
        <v>0</v>
      </c>
      <c r="F172" s="91">
        <f t="shared" si="6"/>
        <v>0</v>
      </c>
      <c r="G172" s="91">
        <f t="shared" si="6"/>
        <v>0</v>
      </c>
      <c r="H172" s="92">
        <f t="shared" si="6"/>
        <v>0</v>
      </c>
      <c r="I172" s="92">
        <f t="shared" si="6"/>
        <v>0</v>
      </c>
      <c r="J172" s="92">
        <f t="shared" si="6"/>
        <v>0</v>
      </c>
      <c r="K172" s="92">
        <f t="shared" si="6"/>
        <v>0</v>
      </c>
      <c r="L172" s="92">
        <f t="shared" si="6"/>
        <v>0</v>
      </c>
      <c r="M172" s="92">
        <f t="shared" si="6"/>
        <v>0</v>
      </c>
      <c r="N172" s="92">
        <f t="shared" si="6"/>
        <v>0</v>
      </c>
      <c r="O172" s="92">
        <f t="shared" si="6"/>
        <v>0</v>
      </c>
      <c r="P172" s="92">
        <f t="shared" si="6"/>
        <v>0</v>
      </c>
      <c r="Q172" s="92">
        <f t="shared" si="6"/>
        <v>0</v>
      </c>
      <c r="R172" s="92">
        <f t="shared" si="6"/>
        <v>0</v>
      </c>
      <c r="S172" s="92">
        <f t="shared" si="6"/>
        <v>0</v>
      </c>
      <c r="T172" s="92">
        <f t="shared" si="6"/>
        <v>0</v>
      </c>
      <c r="U172" s="92">
        <f t="shared" si="6"/>
        <v>0</v>
      </c>
      <c r="V172" s="92">
        <f t="shared" si="6"/>
        <v>0</v>
      </c>
      <c r="W172" s="92">
        <f t="shared" si="6"/>
        <v>0</v>
      </c>
      <c r="X172" s="92">
        <f t="shared" si="6"/>
        <v>0</v>
      </c>
      <c r="Y172" s="92">
        <f t="shared" si="6"/>
        <v>0</v>
      </c>
      <c r="Z172" s="92">
        <f t="shared" si="6"/>
        <v>0</v>
      </c>
      <c r="AA172" s="92">
        <f t="shared" si="6"/>
        <v>0</v>
      </c>
      <c r="AB172" s="92">
        <f t="shared" si="6"/>
        <v>0</v>
      </c>
      <c r="AC172" s="92">
        <f t="shared" si="6"/>
        <v>0</v>
      </c>
      <c r="AD172" s="92">
        <f t="shared" si="6"/>
        <v>0</v>
      </c>
      <c r="AE172" s="92">
        <f t="shared" si="6"/>
        <v>0</v>
      </c>
      <c r="AF172" s="93">
        <f>SUM(C172:AE172)</f>
        <v>0</v>
      </c>
    </row>
    <row r="173" spans="1:37" s="25" customFormat="1" ht="12.75" customHeight="1" x14ac:dyDescent="0.2">
      <c r="A173" s="51"/>
      <c r="B173" s="53"/>
      <c r="C173" s="53"/>
      <c r="D173" s="53"/>
      <c r="E173" s="53"/>
      <c r="F173" s="53"/>
      <c r="G173" s="53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W173" s="29"/>
      <c r="AC173" s="267"/>
      <c r="AD173" s="267"/>
      <c r="AE173" s="267"/>
    </row>
    <row r="174" spans="1:37" ht="12.75" customHeight="1" x14ac:dyDescent="0.2">
      <c r="A174" s="51"/>
      <c r="B174" s="53"/>
      <c r="C174" s="53"/>
      <c r="D174" s="53"/>
      <c r="E174" s="53"/>
      <c r="F174" s="53"/>
      <c r="G174" s="53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1:37" ht="12.75" customHeight="1" x14ac:dyDescent="0.2">
      <c r="A175" s="51"/>
      <c r="B175" s="53"/>
      <c r="C175" s="53"/>
      <c r="D175" s="53"/>
      <c r="E175" s="53"/>
      <c r="F175" s="53"/>
      <c r="G175" s="53"/>
      <c r="H175" s="94"/>
      <c r="I175" s="94"/>
      <c r="J175" s="94"/>
      <c r="K175" s="94"/>
      <c r="L175" s="94"/>
      <c r="M175" s="94"/>
      <c r="N175" s="94"/>
      <c r="O175" s="94"/>
      <c r="P175" s="94"/>
      <c r="Q175" s="240" t="s">
        <v>104</v>
      </c>
      <c r="R175" s="94"/>
      <c r="S175" s="94"/>
      <c r="T175" s="94"/>
      <c r="U175" s="94"/>
      <c r="Y175" s="1"/>
      <c r="Z175" s="1"/>
      <c r="AA175" s="1"/>
      <c r="AB175" s="1"/>
      <c r="AC175" s="270"/>
      <c r="AD175" s="270"/>
      <c r="AE175" s="278"/>
      <c r="AF175" s="2"/>
      <c r="AG175" s="2"/>
      <c r="AH175" s="2"/>
      <c r="AI175" s="2"/>
      <c r="AJ175" s="2"/>
      <c r="AK175" s="2"/>
    </row>
    <row r="176" spans="1:37" ht="26.25" customHeight="1" x14ac:dyDescent="0.4">
      <c r="A176" s="284" t="s">
        <v>107</v>
      </c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"/>
      <c r="AH176" s="2"/>
      <c r="AI176" s="2"/>
      <c r="AJ176" s="2"/>
      <c r="AK176" s="2"/>
    </row>
    <row r="177" spans="1:37" ht="26.25" customHeight="1" x14ac:dyDescent="0.4">
      <c r="A177" s="51"/>
      <c r="B177" s="52"/>
      <c r="C177" s="52"/>
      <c r="D177" s="52"/>
      <c r="E177" s="52"/>
      <c r="F177" s="53"/>
      <c r="G177" s="52"/>
      <c r="I177" s="54"/>
      <c r="J177" s="55"/>
      <c r="K177" s="55"/>
      <c r="L177" s="55"/>
      <c r="M177" s="55"/>
      <c r="N177" s="55"/>
      <c r="O177" s="56"/>
      <c r="Q177" s="56" t="s">
        <v>103</v>
      </c>
      <c r="R177" s="95">
        <f>IF($R$2&gt;0,$R$2,"")</f>
        <v>2018</v>
      </c>
      <c r="U177" s="53"/>
      <c r="Y177" s="1"/>
      <c r="Z177" s="1"/>
      <c r="AA177" s="1"/>
      <c r="AB177" s="1"/>
      <c r="AC177" s="270"/>
      <c r="AD177" s="270"/>
      <c r="AE177" s="278"/>
      <c r="AF177" s="2"/>
      <c r="AG177" s="2"/>
      <c r="AH177" s="2"/>
      <c r="AI177" s="2"/>
      <c r="AJ177" s="2"/>
      <c r="AK177" s="2"/>
    </row>
    <row r="178" spans="1:37" ht="12.75" customHeight="1" x14ac:dyDescent="0.2">
      <c r="A178" s="96"/>
      <c r="B178" s="97"/>
      <c r="C178" s="97"/>
      <c r="D178" s="97"/>
      <c r="E178" s="97"/>
      <c r="F178" s="97"/>
      <c r="G178" s="98"/>
      <c r="I178" s="99"/>
      <c r="J178" s="99"/>
      <c r="K178" s="99"/>
      <c r="L178" s="99"/>
      <c r="M178" s="99"/>
      <c r="N178" s="58"/>
      <c r="O178" s="58"/>
      <c r="P178" s="59"/>
      <c r="Q178" s="57"/>
      <c r="R178" s="57"/>
      <c r="U178" s="57"/>
      <c r="Y178" s="1"/>
      <c r="Z178" s="1"/>
      <c r="AA178" s="1"/>
      <c r="AB178" s="1"/>
      <c r="AC178" s="270"/>
      <c r="AD178" s="270"/>
      <c r="AE178" s="278"/>
      <c r="AF178" s="2"/>
      <c r="AG178" s="2"/>
      <c r="AH178" s="2"/>
      <c r="AI178" s="2"/>
      <c r="AJ178" s="2"/>
      <c r="AK178" s="2"/>
    </row>
    <row r="179" spans="1:37" ht="15.75" x14ac:dyDescent="0.25">
      <c r="A179" s="96"/>
      <c r="B179" s="97"/>
      <c r="C179" s="97"/>
      <c r="D179" s="97"/>
      <c r="E179" s="97"/>
      <c r="F179" s="97"/>
      <c r="G179" s="98"/>
      <c r="I179" s="285" t="s">
        <v>108</v>
      </c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57"/>
      <c r="Y179" s="1"/>
      <c r="Z179" s="1"/>
      <c r="AA179" s="1"/>
      <c r="AB179" s="1"/>
      <c r="AC179" s="270"/>
      <c r="AD179" s="270"/>
      <c r="AE179" s="278"/>
      <c r="AF179" s="2"/>
      <c r="AG179" s="2"/>
      <c r="AH179" s="2"/>
      <c r="AI179" s="2"/>
      <c r="AJ179" s="2"/>
      <c r="AK179" s="2"/>
    </row>
    <row r="180" spans="1:37" ht="12.75" customHeight="1" thickBot="1" x14ac:dyDescent="0.25">
      <c r="A180" s="96"/>
      <c r="B180" s="97"/>
      <c r="C180" s="97"/>
      <c r="D180" s="97"/>
      <c r="E180" s="97"/>
      <c r="F180" s="97"/>
      <c r="G180" s="98"/>
      <c r="I180" s="99"/>
      <c r="J180" s="99"/>
      <c r="K180" s="99"/>
      <c r="L180" s="99"/>
      <c r="M180" s="99"/>
      <c r="N180" s="58"/>
      <c r="O180" s="58"/>
      <c r="P180" s="59"/>
      <c r="Q180" s="57"/>
      <c r="R180" s="57"/>
      <c r="U180" s="57"/>
      <c r="Y180" s="1"/>
      <c r="Z180" s="1"/>
      <c r="AA180" s="1"/>
      <c r="AB180" s="1"/>
      <c r="AC180" s="270"/>
      <c r="AD180" s="270"/>
      <c r="AE180" s="278"/>
      <c r="AF180" s="2"/>
      <c r="AG180" s="2"/>
      <c r="AH180" s="2"/>
      <c r="AI180" s="2"/>
      <c r="AJ180" s="2"/>
      <c r="AK180" s="2"/>
    </row>
    <row r="181" spans="1:37" ht="12.75" customHeight="1" x14ac:dyDescent="0.2">
      <c r="A181" s="96"/>
      <c r="B181" s="97"/>
      <c r="C181" s="97"/>
      <c r="D181" s="97"/>
      <c r="E181" s="97"/>
      <c r="I181" s="97"/>
      <c r="J181" s="98"/>
      <c r="K181" s="100" t="str">
        <f t="shared" ref="K181:K187" si="7">+K6</f>
        <v>TYPE:</v>
      </c>
      <c r="L181" s="101"/>
      <c r="M181" s="102" t="str">
        <f>+M6</f>
        <v>Group</v>
      </c>
      <c r="N181" s="101"/>
      <c r="O181" s="101"/>
      <c r="P181" s="101" t="str">
        <f>+P6</f>
        <v>SMSBP:</v>
      </c>
      <c r="Q181" s="101">
        <f>+Q6</f>
        <v>0</v>
      </c>
      <c r="R181" s="103"/>
      <c r="S181" s="57"/>
      <c r="T181" s="57"/>
      <c r="U181" s="57"/>
      <c r="AF181" s="2"/>
    </row>
    <row r="182" spans="1:37" ht="12.75" customHeight="1" x14ac:dyDescent="0.2">
      <c r="A182" s="96"/>
      <c r="B182" s="97"/>
      <c r="C182" s="97"/>
      <c r="D182" s="97"/>
      <c r="E182" s="97"/>
      <c r="I182" s="97"/>
      <c r="J182" s="98"/>
      <c r="K182" s="104" t="str">
        <f t="shared" si="7"/>
        <v>FOR THE STATE OF:</v>
      </c>
      <c r="L182" s="105"/>
      <c r="M182" s="105">
        <f>+M7</f>
        <v>0</v>
      </c>
      <c r="N182" s="105"/>
      <c r="O182" s="105"/>
      <c r="P182" s="105"/>
      <c r="Q182" s="105"/>
      <c r="R182" s="106"/>
      <c r="S182" s="57"/>
      <c r="T182" s="57"/>
      <c r="U182" s="57"/>
    </row>
    <row r="183" spans="1:37" ht="12.75" customHeight="1" x14ac:dyDescent="0.2">
      <c r="A183" s="96"/>
      <c r="B183" s="97"/>
      <c r="C183" s="97"/>
      <c r="D183" s="97"/>
      <c r="E183" s="97"/>
      <c r="I183" s="97"/>
      <c r="J183" s="98"/>
      <c r="K183" s="104" t="str">
        <f t="shared" si="7"/>
        <v>COMPANY NAME:</v>
      </c>
      <c r="L183" s="105"/>
      <c r="M183" s="105">
        <f>+M8</f>
        <v>0</v>
      </c>
      <c r="N183" s="105"/>
      <c r="O183" s="105"/>
      <c r="P183" s="105"/>
      <c r="Q183" s="105"/>
      <c r="R183" s="106"/>
      <c r="S183" s="57"/>
      <c r="T183" s="57"/>
      <c r="U183" s="57"/>
    </row>
    <row r="184" spans="1:37" ht="12.75" customHeight="1" x14ac:dyDescent="0.2">
      <c r="A184" s="96"/>
      <c r="B184" s="97"/>
      <c r="C184" s="97"/>
      <c r="D184" s="97"/>
      <c r="E184" s="97"/>
      <c r="I184" s="97"/>
      <c r="J184" s="98"/>
      <c r="K184" s="104" t="str">
        <f t="shared" si="7"/>
        <v>NAIC GROUP CODE:</v>
      </c>
      <c r="L184" s="105"/>
      <c r="M184" s="105">
        <f>+M9</f>
        <v>0</v>
      </c>
      <c r="N184" s="105"/>
      <c r="O184" s="105"/>
      <c r="P184" s="105" t="str">
        <f>+P9</f>
        <v>NAIC #:</v>
      </c>
      <c r="Q184" s="105">
        <f>+Q9</f>
        <v>0</v>
      </c>
      <c r="R184" s="106"/>
      <c r="S184" s="57"/>
      <c r="T184" s="57"/>
      <c r="U184" s="57"/>
    </row>
    <row r="185" spans="1:37" ht="12.75" customHeight="1" x14ac:dyDescent="0.2">
      <c r="A185" s="96"/>
      <c r="B185" s="97"/>
      <c r="C185" s="97"/>
      <c r="D185" s="97"/>
      <c r="E185" s="97"/>
      <c r="I185" s="97"/>
      <c r="J185" s="98"/>
      <c r="K185" s="104" t="str">
        <f t="shared" si="7"/>
        <v>ADDRESS:</v>
      </c>
      <c r="L185" s="105"/>
      <c r="M185" s="105">
        <f>+M10</f>
        <v>0</v>
      </c>
      <c r="N185" s="105"/>
      <c r="O185" s="105"/>
      <c r="P185" s="105"/>
      <c r="Q185" s="105"/>
      <c r="R185" s="106"/>
      <c r="S185" s="57"/>
      <c r="T185" s="57"/>
      <c r="U185" s="57"/>
    </row>
    <row r="186" spans="1:37" ht="12.75" customHeight="1" x14ac:dyDescent="0.2">
      <c r="A186" s="96"/>
      <c r="B186" s="97"/>
      <c r="C186" s="97"/>
      <c r="D186" s="97"/>
      <c r="E186" s="97"/>
      <c r="I186" s="97"/>
      <c r="J186" s="98"/>
      <c r="K186" s="104" t="str">
        <f t="shared" si="7"/>
        <v>PERSON COMPLETING THIS EXHIBIT:</v>
      </c>
      <c r="L186" s="105"/>
      <c r="M186" s="105"/>
      <c r="N186" s="105"/>
      <c r="O186" s="105">
        <f>+O11</f>
        <v>0</v>
      </c>
      <c r="P186" s="105"/>
      <c r="Q186" s="105"/>
      <c r="R186" s="106"/>
      <c r="S186" s="57"/>
      <c r="T186" s="57"/>
      <c r="U186" s="57"/>
    </row>
    <row r="187" spans="1:37" ht="12.75" customHeight="1" thickBot="1" x14ac:dyDescent="0.25">
      <c r="A187" s="96"/>
      <c r="B187" s="97"/>
      <c r="C187" s="97"/>
      <c r="D187" s="97"/>
      <c r="E187" s="97"/>
      <c r="I187" s="97"/>
      <c r="J187" s="98"/>
      <c r="K187" s="107" t="str">
        <f t="shared" si="7"/>
        <v>TITLE:</v>
      </c>
      <c r="L187" s="108"/>
      <c r="M187" s="108">
        <f>+M12</f>
        <v>0</v>
      </c>
      <c r="N187" s="108"/>
      <c r="O187" s="108"/>
      <c r="P187" s="108" t="str">
        <f>+P12</f>
        <v>TEL NO:</v>
      </c>
      <c r="Q187" s="108">
        <f>+Q12</f>
        <v>0</v>
      </c>
      <c r="R187" s="109"/>
      <c r="S187" s="57"/>
      <c r="T187" s="57"/>
      <c r="U187" s="57"/>
    </row>
    <row r="188" spans="1:37" ht="12.75" customHeight="1" x14ac:dyDescent="0.2">
      <c r="A188" s="96"/>
      <c r="B188" s="97"/>
      <c r="C188" s="97"/>
      <c r="D188" s="97"/>
      <c r="E188" s="97"/>
      <c r="I188" s="97"/>
      <c r="J188" s="98"/>
      <c r="K188" s="97"/>
      <c r="L188" s="97"/>
      <c r="M188" s="97"/>
      <c r="N188" s="97"/>
      <c r="O188" s="97"/>
      <c r="P188" s="97"/>
      <c r="Q188" s="97"/>
      <c r="R188" s="97"/>
      <c r="S188" s="57"/>
      <c r="T188" s="57"/>
      <c r="U188" s="57"/>
    </row>
    <row r="189" spans="1:37" ht="12.75" customHeight="1" thickBot="1" x14ac:dyDescent="0.25">
      <c r="A189" s="51"/>
      <c r="B189" s="53"/>
      <c r="C189" s="53"/>
      <c r="D189" s="53"/>
      <c r="E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4"/>
    </row>
    <row r="190" spans="1:37" ht="12.75" customHeight="1" x14ac:dyDescent="0.2">
      <c r="A190" s="51"/>
      <c r="B190" s="53"/>
      <c r="C190" s="53"/>
      <c r="D190" s="53"/>
      <c r="E190" s="53"/>
      <c r="I190" s="53"/>
      <c r="J190" s="53"/>
      <c r="K190" s="110"/>
      <c r="L190" s="70"/>
      <c r="M190" s="70"/>
      <c r="N190" s="70"/>
      <c r="O190" s="70"/>
      <c r="P190" s="111" t="s">
        <v>27</v>
      </c>
      <c r="Q190" s="112"/>
      <c r="R190" s="113" t="s">
        <v>28</v>
      </c>
      <c r="S190" s="53"/>
      <c r="T190" s="53"/>
      <c r="U190" s="53"/>
      <c r="V190" s="4"/>
    </row>
    <row r="191" spans="1:37" ht="12.75" customHeight="1" x14ac:dyDescent="0.2">
      <c r="A191" s="51"/>
      <c r="B191" s="53"/>
      <c r="C191" s="53"/>
      <c r="D191" s="53"/>
      <c r="E191" s="53"/>
      <c r="I191" s="53"/>
      <c r="J191" s="53"/>
      <c r="K191" s="115"/>
      <c r="L191" s="64"/>
      <c r="M191" s="64"/>
      <c r="N191" s="64"/>
      <c r="O191" s="64"/>
      <c r="P191" s="116" t="s">
        <v>29</v>
      </c>
      <c r="Q191" s="117"/>
      <c r="R191" s="118" t="s">
        <v>30</v>
      </c>
      <c r="S191" s="53"/>
      <c r="T191" s="53"/>
      <c r="U191" s="53"/>
      <c r="V191" s="11"/>
    </row>
    <row r="192" spans="1:37" ht="12.75" customHeight="1" x14ac:dyDescent="0.2">
      <c r="A192" s="51"/>
      <c r="B192" s="53"/>
      <c r="C192" s="53"/>
      <c r="D192" s="53"/>
      <c r="E192" s="53"/>
      <c r="I192" s="53"/>
      <c r="J192" s="53"/>
      <c r="K192" s="115" t="s">
        <v>31</v>
      </c>
      <c r="L192" s="64"/>
      <c r="M192" s="64"/>
      <c r="N192" s="64"/>
      <c r="O192" s="64"/>
      <c r="P192" s="116" t="s">
        <v>32</v>
      </c>
      <c r="Q192" s="117"/>
      <c r="R192" s="118" t="s">
        <v>33</v>
      </c>
      <c r="S192" s="53"/>
      <c r="T192" s="53"/>
      <c r="U192" s="53"/>
      <c r="V192" s="11"/>
    </row>
    <row r="193" spans="1:22" ht="12.75" customHeight="1" x14ac:dyDescent="0.2">
      <c r="A193" s="51"/>
      <c r="B193" s="53"/>
      <c r="C193" s="53"/>
      <c r="D193" s="53"/>
      <c r="E193" s="53"/>
      <c r="I193" s="53"/>
      <c r="J193" s="53"/>
      <c r="K193" s="115"/>
      <c r="L193" s="64"/>
      <c r="M193" s="64"/>
      <c r="N193" s="64"/>
      <c r="O193" s="64"/>
      <c r="P193" s="119"/>
      <c r="Q193" s="120"/>
      <c r="R193" s="121"/>
      <c r="S193" s="53"/>
      <c r="T193" s="53"/>
      <c r="U193" s="53"/>
      <c r="V193" s="11"/>
    </row>
    <row r="194" spans="1:22" ht="12.75" customHeight="1" x14ac:dyDescent="0.2">
      <c r="A194" s="51"/>
      <c r="B194" s="53"/>
      <c r="C194" s="53"/>
      <c r="D194" s="53"/>
      <c r="E194" s="53"/>
      <c r="I194" s="53"/>
      <c r="J194" s="53"/>
      <c r="K194" s="122">
        <v>1</v>
      </c>
      <c r="L194" s="123" t="s">
        <v>34</v>
      </c>
      <c r="M194" s="123"/>
      <c r="N194" s="123"/>
      <c r="O194" s="123"/>
      <c r="P194" s="124"/>
      <c r="Q194" s="123"/>
      <c r="R194" s="125"/>
      <c r="S194" s="53"/>
      <c r="T194" s="53"/>
      <c r="U194" s="53"/>
      <c r="V194" s="11"/>
    </row>
    <row r="195" spans="1:22" ht="12.75" customHeight="1" x14ac:dyDescent="0.2">
      <c r="A195" s="51"/>
      <c r="B195" s="53"/>
      <c r="C195" s="53"/>
      <c r="D195" s="53"/>
      <c r="E195" s="53"/>
      <c r="I195" s="126"/>
      <c r="J195" s="53"/>
      <c r="K195" s="127"/>
      <c r="L195" s="128" t="s">
        <v>35</v>
      </c>
      <c r="M195" s="129" t="s">
        <v>36</v>
      </c>
      <c r="N195" s="129"/>
      <c r="O195" s="129"/>
      <c r="P195" s="130">
        <f>HLOOKUP($R$2,$A$17:$AF$172,148)</f>
        <v>0</v>
      </c>
      <c r="Q195" s="129"/>
      <c r="R195" s="131">
        <f>HLOOKUP($R$2,$A$17:$AF$172,149)</f>
        <v>0</v>
      </c>
      <c r="S195" s="53"/>
      <c r="T195" s="53"/>
      <c r="U195" s="53"/>
      <c r="V195" s="11"/>
    </row>
    <row r="196" spans="1:22" ht="12.75" customHeight="1" x14ac:dyDescent="0.2">
      <c r="A196" s="51"/>
      <c r="B196" s="53"/>
      <c r="C196" s="53"/>
      <c r="D196" s="53"/>
      <c r="E196" s="53"/>
      <c r="I196" s="126"/>
      <c r="J196" s="53"/>
      <c r="K196" s="127"/>
      <c r="L196" s="128" t="s">
        <v>37</v>
      </c>
      <c r="M196" s="129" t="s">
        <v>38</v>
      </c>
      <c r="N196" s="129"/>
      <c r="O196" s="129"/>
      <c r="P196" s="130">
        <f>+P195-P197</f>
        <v>0</v>
      </c>
      <c r="Q196" s="129"/>
      <c r="R196" s="131">
        <f>+R195-R197</f>
        <v>0</v>
      </c>
      <c r="S196" s="53"/>
      <c r="T196" s="53"/>
      <c r="U196" s="53"/>
      <c r="V196" s="4"/>
    </row>
    <row r="197" spans="1:22" ht="12.75" customHeight="1" x14ac:dyDescent="0.2">
      <c r="A197" s="51"/>
      <c r="B197" s="53"/>
      <c r="C197" s="53"/>
      <c r="D197" s="53"/>
      <c r="E197" s="53"/>
      <c r="I197" s="126"/>
      <c r="J197" s="53"/>
      <c r="K197" s="132"/>
      <c r="L197" s="133" t="s">
        <v>39</v>
      </c>
      <c r="M197" s="134" t="s">
        <v>40</v>
      </c>
      <c r="N197" s="134"/>
      <c r="O197" s="134"/>
      <c r="P197" s="135">
        <f>HLOOKUP($R$2,$A$17:$AF$172,153)</f>
        <v>0</v>
      </c>
      <c r="Q197" s="134"/>
      <c r="R197" s="136">
        <f>HLOOKUP($R$2,$A$17:$AF$172,154)</f>
        <v>0</v>
      </c>
      <c r="S197" s="53"/>
      <c r="T197" s="53"/>
      <c r="U197" s="53"/>
      <c r="V197" s="4"/>
    </row>
    <row r="198" spans="1:22" ht="12.75" customHeight="1" x14ac:dyDescent="0.2">
      <c r="A198" s="51"/>
      <c r="B198" s="53"/>
      <c r="C198" s="53"/>
      <c r="D198" s="53"/>
      <c r="E198" s="53"/>
      <c r="I198" s="53"/>
      <c r="J198" s="53"/>
      <c r="K198" s="132">
        <v>2</v>
      </c>
      <c r="L198" s="134" t="s">
        <v>41</v>
      </c>
      <c r="M198" s="134"/>
      <c r="N198" s="134"/>
      <c r="O198" s="134"/>
      <c r="P198" s="135">
        <f>+AF164-P195</f>
        <v>0</v>
      </c>
      <c r="Q198" s="134"/>
      <c r="R198" s="136">
        <f>+AF165-R195</f>
        <v>0</v>
      </c>
      <c r="S198" s="53"/>
      <c r="T198" s="53"/>
      <c r="U198" s="53"/>
      <c r="V198" s="4"/>
    </row>
    <row r="199" spans="1:22" ht="12.75" customHeight="1" x14ac:dyDescent="0.2">
      <c r="A199" s="51"/>
      <c r="B199" s="53"/>
      <c r="C199" s="53"/>
      <c r="D199" s="53"/>
      <c r="E199" s="53"/>
      <c r="I199" s="53"/>
      <c r="J199" s="53"/>
      <c r="K199" s="132">
        <v>3</v>
      </c>
      <c r="L199" s="134" t="s">
        <v>42</v>
      </c>
      <c r="M199" s="134"/>
      <c r="N199" s="134"/>
      <c r="O199" s="134"/>
      <c r="P199" s="137">
        <f>+P197+P198</f>
        <v>0</v>
      </c>
      <c r="Q199" s="138"/>
      <c r="R199" s="139">
        <f>+R197+R198</f>
        <v>0</v>
      </c>
      <c r="S199" s="53"/>
      <c r="T199" s="53"/>
      <c r="U199" s="53"/>
      <c r="V199" s="4"/>
    </row>
    <row r="200" spans="1:22" ht="12.75" customHeight="1" x14ac:dyDescent="0.2">
      <c r="A200" s="51"/>
      <c r="B200" s="53"/>
      <c r="C200" s="53"/>
      <c r="D200" s="53"/>
      <c r="E200" s="53"/>
      <c r="I200" s="52"/>
      <c r="J200" s="53"/>
      <c r="K200" s="140">
        <v>4</v>
      </c>
      <c r="L200" s="141" t="s">
        <v>43</v>
      </c>
      <c r="M200" s="134"/>
      <c r="N200" s="134"/>
      <c r="O200" s="134"/>
      <c r="P200" s="134"/>
      <c r="Q200" s="31">
        <v>0</v>
      </c>
      <c r="R200" s="142"/>
      <c r="S200" s="53"/>
      <c r="T200" s="53"/>
      <c r="U200" s="53"/>
      <c r="V200" s="4"/>
    </row>
    <row r="201" spans="1:22" ht="12.75" customHeight="1" x14ac:dyDescent="0.2">
      <c r="A201" s="51"/>
      <c r="B201" s="53"/>
      <c r="C201" s="53"/>
      <c r="D201" s="53"/>
      <c r="E201" s="53"/>
      <c r="I201" s="52"/>
      <c r="J201" s="53"/>
      <c r="K201" s="140">
        <v>5</v>
      </c>
      <c r="L201" s="141" t="s">
        <v>44</v>
      </c>
      <c r="M201" s="134"/>
      <c r="N201" s="134"/>
      <c r="O201" s="134"/>
      <c r="P201" s="134"/>
      <c r="Q201" s="30">
        <v>0</v>
      </c>
      <c r="R201" s="142"/>
      <c r="S201" s="53"/>
      <c r="T201" s="53"/>
      <c r="U201" s="53"/>
      <c r="V201" s="4"/>
    </row>
    <row r="202" spans="1:22" ht="12.75" customHeight="1" x14ac:dyDescent="0.2">
      <c r="A202" s="51"/>
      <c r="B202" s="53"/>
      <c r="C202" s="53"/>
      <c r="D202" s="53"/>
      <c r="E202" s="53"/>
      <c r="I202" s="53"/>
      <c r="J202" s="53"/>
      <c r="K202" s="132">
        <v>6</v>
      </c>
      <c r="L202" s="134" t="s">
        <v>45</v>
      </c>
      <c r="M202" s="134"/>
      <c r="N202" s="134"/>
      <c r="O202" s="134"/>
      <c r="P202" s="134"/>
      <c r="Q202" s="143">
        <f>Q200+Q201</f>
        <v>0</v>
      </c>
      <c r="R202" s="142"/>
      <c r="S202" s="53"/>
      <c r="T202" s="53"/>
      <c r="U202" s="53"/>
      <c r="V202" s="4"/>
    </row>
    <row r="203" spans="1:22" ht="12.75" customHeight="1" x14ac:dyDescent="0.2">
      <c r="A203" s="51"/>
      <c r="B203" s="53"/>
      <c r="C203" s="53"/>
      <c r="D203" s="53"/>
      <c r="E203" s="53"/>
      <c r="I203" s="114"/>
      <c r="J203" s="53"/>
      <c r="K203" s="115">
        <v>7</v>
      </c>
      <c r="L203" s="144" t="s">
        <v>46</v>
      </c>
      <c r="M203" s="64"/>
      <c r="N203" s="64"/>
      <c r="O203" s="64"/>
      <c r="P203" s="64"/>
      <c r="Q203" s="145"/>
      <c r="R203" s="61"/>
      <c r="S203" s="53"/>
      <c r="T203" s="53"/>
      <c r="U203" s="53"/>
      <c r="V203" s="4"/>
    </row>
    <row r="204" spans="1:22" ht="12.75" customHeight="1" x14ac:dyDescent="0.2">
      <c r="A204" s="51"/>
      <c r="B204" s="53"/>
      <c r="C204" s="53"/>
      <c r="D204" s="53"/>
      <c r="E204" s="53"/>
      <c r="I204" s="53"/>
      <c r="J204" s="53"/>
      <c r="K204" s="132"/>
      <c r="L204" s="134"/>
      <c r="M204" s="134" t="s">
        <v>47</v>
      </c>
      <c r="N204" s="134"/>
      <c r="O204" s="134"/>
      <c r="P204" s="134"/>
      <c r="Q204" s="146">
        <f>Q277</f>
        <v>0</v>
      </c>
      <c r="R204" s="142"/>
      <c r="S204" s="53"/>
      <c r="T204" s="53"/>
      <c r="U204" s="53"/>
      <c r="V204" s="4"/>
    </row>
    <row r="205" spans="1:22" ht="12.75" customHeight="1" x14ac:dyDescent="0.2">
      <c r="A205" s="51"/>
      <c r="B205" s="53"/>
      <c r="C205" s="53"/>
      <c r="D205" s="53"/>
      <c r="E205" s="53"/>
      <c r="I205" s="114"/>
      <c r="J205" s="53"/>
      <c r="K205" s="115">
        <v>8</v>
      </c>
      <c r="L205" s="144" t="s">
        <v>48</v>
      </c>
      <c r="M205" s="64"/>
      <c r="N205" s="64"/>
      <c r="O205" s="64"/>
      <c r="P205" s="64"/>
      <c r="Q205" s="145"/>
      <c r="R205" s="61"/>
      <c r="S205" s="53"/>
      <c r="T205" s="53"/>
      <c r="U205" s="53"/>
      <c r="V205" s="4"/>
    </row>
    <row r="206" spans="1:22" ht="12.75" customHeight="1" x14ac:dyDescent="0.2">
      <c r="A206" s="51"/>
      <c r="B206" s="53"/>
      <c r="C206" s="53"/>
      <c r="D206" s="53"/>
      <c r="E206" s="53"/>
      <c r="I206" s="114"/>
      <c r="J206" s="53"/>
      <c r="K206" s="115"/>
      <c r="L206" s="144" t="s">
        <v>49</v>
      </c>
      <c r="M206" s="64"/>
      <c r="N206" s="64"/>
      <c r="O206" s="64"/>
      <c r="P206" s="64"/>
      <c r="Q206" s="145"/>
      <c r="R206" s="61"/>
      <c r="S206" s="53"/>
      <c r="T206" s="53"/>
      <c r="U206" s="53"/>
      <c r="V206" s="4"/>
    </row>
    <row r="207" spans="1:22" ht="12.75" customHeight="1" x14ac:dyDescent="0.25">
      <c r="A207" s="51"/>
      <c r="B207" s="53"/>
      <c r="C207" s="53"/>
      <c r="D207" s="53"/>
      <c r="E207" s="53"/>
      <c r="I207" s="53"/>
      <c r="J207" s="147"/>
      <c r="K207" s="132"/>
      <c r="L207" s="134"/>
      <c r="M207" s="134" t="s">
        <v>50</v>
      </c>
      <c r="N207" s="134"/>
      <c r="O207" s="134"/>
      <c r="P207" s="134"/>
      <c r="Q207" s="146">
        <f>IF(P199=Q202,0,R199/(P199-Q202))</f>
        <v>0</v>
      </c>
      <c r="R207" s="142"/>
      <c r="S207" s="53"/>
      <c r="T207" s="53"/>
      <c r="U207" s="53"/>
      <c r="V207" s="4"/>
    </row>
    <row r="208" spans="1:22" ht="12.75" customHeight="1" x14ac:dyDescent="0.2">
      <c r="A208" s="51"/>
      <c r="B208" s="53"/>
      <c r="C208" s="53"/>
      <c r="D208" s="53"/>
      <c r="E208" s="53"/>
      <c r="I208" s="53"/>
      <c r="J208" s="53"/>
      <c r="K208" s="132">
        <v>9</v>
      </c>
      <c r="L208" s="134" t="s">
        <v>51</v>
      </c>
      <c r="M208" s="134"/>
      <c r="N208" s="134"/>
      <c r="O208" s="134"/>
      <c r="P208" s="134"/>
      <c r="Q208" s="148">
        <f>AF171</f>
        <v>0</v>
      </c>
      <c r="R208" s="142"/>
      <c r="S208" s="53"/>
      <c r="T208" s="53"/>
      <c r="U208" s="53"/>
      <c r="V208" s="4"/>
    </row>
    <row r="209" spans="1:32" ht="12.75" customHeight="1" x14ac:dyDescent="0.2">
      <c r="A209" s="51"/>
      <c r="B209" s="53"/>
      <c r="C209" s="53"/>
      <c r="D209" s="53"/>
      <c r="E209" s="53"/>
      <c r="I209" s="53"/>
      <c r="J209" s="53"/>
      <c r="K209" s="140">
        <v>10</v>
      </c>
      <c r="L209" s="134" t="s">
        <v>52</v>
      </c>
      <c r="M209" s="134"/>
      <c r="N209" s="134"/>
      <c r="O209" s="134"/>
      <c r="P209" s="134"/>
      <c r="Q209" s="149" t="str">
        <f>IF(Q208&gt;9999.999,"0.000",IF(Q208&gt;4999.999,".050",IF(Q208&gt;2499.999,".075",IF(Q208&gt;999.999,"0.100",IF(Q208&gt;499.999,"0.150","Not Credible")))))</f>
        <v>Not Credible</v>
      </c>
      <c r="R209" s="150"/>
      <c r="S209" s="53"/>
      <c r="T209" s="94"/>
      <c r="U209" s="94"/>
    </row>
    <row r="210" spans="1:32" ht="12.75" customHeight="1" x14ac:dyDescent="0.2">
      <c r="A210" s="51"/>
      <c r="B210" s="53"/>
      <c r="C210" s="53"/>
      <c r="D210" s="53"/>
      <c r="E210" s="53"/>
      <c r="I210" s="53"/>
      <c r="J210" s="53"/>
      <c r="K210" s="115">
        <v>11</v>
      </c>
      <c r="L210" s="64" t="s">
        <v>53</v>
      </c>
      <c r="M210" s="64"/>
      <c r="N210" s="64"/>
      <c r="O210" s="64"/>
      <c r="P210" s="64"/>
      <c r="Q210" s="157"/>
      <c r="R210" s="61"/>
      <c r="S210" s="53"/>
      <c r="T210" s="94"/>
      <c r="U210" s="94"/>
    </row>
    <row r="211" spans="1:32" ht="12.75" customHeight="1" x14ac:dyDescent="0.2">
      <c r="A211" s="51"/>
      <c r="B211" s="53"/>
      <c r="C211" s="53"/>
      <c r="D211" s="53"/>
      <c r="E211" s="53"/>
      <c r="I211" s="53"/>
      <c r="J211" s="53"/>
      <c r="K211" s="132"/>
      <c r="L211" s="134"/>
      <c r="M211" s="151" t="s">
        <v>54</v>
      </c>
      <c r="N211" s="134"/>
      <c r="O211" s="134"/>
      <c r="P211" s="134"/>
      <c r="Q211" s="146" t="str">
        <f>IF($Q$208&lt;499.999,"Not Credible",Q207+Q209)</f>
        <v>Not Credible</v>
      </c>
      <c r="R211" s="142"/>
      <c r="S211" s="53"/>
      <c r="T211" s="152"/>
      <c r="U211" s="152"/>
    </row>
    <row r="212" spans="1:32" ht="12.75" customHeight="1" x14ac:dyDescent="0.2">
      <c r="A212" s="51"/>
      <c r="B212" s="53"/>
      <c r="C212" s="53"/>
      <c r="D212" s="53"/>
      <c r="E212" s="53"/>
      <c r="I212" s="53"/>
      <c r="J212" s="53"/>
      <c r="K212" s="115">
        <v>12</v>
      </c>
      <c r="L212" s="64" t="s">
        <v>55</v>
      </c>
      <c r="M212" s="64"/>
      <c r="N212" s="64"/>
      <c r="O212" s="64"/>
      <c r="P212" s="64"/>
      <c r="Q212" s="153" t="s">
        <v>56</v>
      </c>
      <c r="R212" s="61"/>
      <c r="S212" s="53"/>
      <c r="T212" s="152"/>
      <c r="U212" s="152"/>
    </row>
    <row r="213" spans="1:32" ht="12.75" customHeight="1" x14ac:dyDescent="0.2">
      <c r="A213" s="51"/>
      <c r="B213" s="53"/>
      <c r="C213" s="53"/>
      <c r="D213" s="53"/>
      <c r="E213" s="53"/>
      <c r="I213" s="114"/>
      <c r="J213" s="53"/>
      <c r="K213" s="132"/>
      <c r="L213" s="154"/>
      <c r="M213" s="154" t="s">
        <v>57</v>
      </c>
      <c r="N213" s="134"/>
      <c r="O213" s="134"/>
      <c r="P213" s="134"/>
      <c r="Q213" s="155" t="str">
        <f>IF($Q$208&lt;499.999,"Not Credible",(P199-Q202)*Q211)</f>
        <v>Not Credible</v>
      </c>
      <c r="R213" s="156"/>
      <c r="S213" s="53"/>
      <c r="T213" s="152"/>
      <c r="U213" s="152"/>
    </row>
    <row r="214" spans="1:32" ht="12.75" customHeight="1" x14ac:dyDescent="0.2">
      <c r="A214" s="51"/>
      <c r="B214" s="53"/>
      <c r="C214" s="53"/>
      <c r="D214" s="53"/>
      <c r="E214" s="53"/>
      <c r="I214" s="53"/>
      <c r="J214" s="53"/>
      <c r="K214" s="115">
        <v>13</v>
      </c>
      <c r="L214" s="64" t="s">
        <v>58</v>
      </c>
      <c r="M214" s="64"/>
      <c r="N214" s="64"/>
      <c r="O214" s="64"/>
      <c r="P214" s="64"/>
      <c r="Q214" s="157"/>
      <c r="R214" s="61"/>
      <c r="S214" s="53"/>
      <c r="T214" s="152"/>
      <c r="U214" s="152"/>
    </row>
    <row r="215" spans="1:32" ht="12.75" customHeight="1" x14ac:dyDescent="0.2">
      <c r="A215" s="51"/>
      <c r="B215" s="53"/>
      <c r="C215" s="53"/>
      <c r="D215" s="53"/>
      <c r="E215" s="53"/>
      <c r="I215" s="53"/>
      <c r="J215" s="53"/>
      <c r="K215" s="132"/>
      <c r="L215" s="134"/>
      <c r="M215" s="134" t="s">
        <v>59</v>
      </c>
      <c r="N215" s="134"/>
      <c r="O215" s="134"/>
      <c r="P215" s="134"/>
      <c r="Q215" s="229" t="str">
        <f>IF($Q$213="Not Credible","Not Credible",IF(P199-Q202-Q213/Q204&lt;0,0,P199-Q202-Q213/Q204))</f>
        <v>Not Credible</v>
      </c>
      <c r="R215" s="142"/>
      <c r="S215" s="53"/>
      <c r="T215" s="152"/>
      <c r="U215" s="152"/>
    </row>
    <row r="216" spans="1:32" ht="12.75" customHeight="1" x14ac:dyDescent="0.2">
      <c r="A216" s="51"/>
      <c r="B216" s="53"/>
      <c r="C216" s="53"/>
      <c r="D216" s="53"/>
      <c r="E216" s="53"/>
      <c r="I216" s="53"/>
      <c r="J216" s="53"/>
      <c r="K216" s="115">
        <v>14</v>
      </c>
      <c r="L216" s="64" t="s">
        <v>60</v>
      </c>
      <c r="M216" s="64"/>
      <c r="N216" s="64"/>
      <c r="O216" s="64"/>
      <c r="P216" s="64"/>
      <c r="Q216" s="119"/>
      <c r="R216" s="61"/>
      <c r="S216" s="53"/>
      <c r="T216" s="94"/>
      <c r="U216" s="94"/>
    </row>
    <row r="217" spans="1:32" ht="12.75" customHeight="1" thickBot="1" x14ac:dyDescent="0.25">
      <c r="A217" s="51"/>
      <c r="B217" s="53"/>
      <c r="C217" s="53"/>
      <c r="D217" s="53"/>
      <c r="E217" s="53"/>
      <c r="I217" s="53"/>
      <c r="J217" s="53"/>
      <c r="K217" s="158"/>
      <c r="L217" s="159"/>
      <c r="M217" s="159" t="s">
        <v>61</v>
      </c>
      <c r="N217" s="159"/>
      <c r="O217" s="159"/>
      <c r="P217" s="159"/>
      <c r="Q217" s="160" t="str">
        <f>IF(Q215="Not Credible","Not Credible",AC167*0.005)</f>
        <v>Not Credible</v>
      </c>
      <c r="R217" s="63"/>
      <c r="S217" s="53"/>
      <c r="T217" s="94"/>
      <c r="U217" s="94"/>
    </row>
    <row r="218" spans="1:32" ht="12.75" customHeight="1" x14ac:dyDescent="0.2">
      <c r="A218" s="51"/>
      <c r="B218" s="53"/>
      <c r="C218" s="53"/>
      <c r="D218" s="53"/>
      <c r="E218" s="53"/>
      <c r="I218" s="53"/>
      <c r="J218" s="53"/>
      <c r="K218" s="117"/>
      <c r="L218" s="64"/>
      <c r="M218" s="64"/>
      <c r="N218" s="64"/>
      <c r="O218" s="64"/>
      <c r="P218" s="161"/>
      <c r="Q218" s="64"/>
      <c r="R218" s="64"/>
      <c r="S218" s="53"/>
      <c r="T218" s="94"/>
      <c r="U218" s="94"/>
    </row>
    <row r="219" spans="1:32" ht="12.75" customHeight="1" thickBot="1" x14ac:dyDescent="0.25">
      <c r="A219" s="51"/>
      <c r="B219" s="53"/>
      <c r="C219" s="53"/>
      <c r="D219" s="53"/>
      <c r="E219" s="53"/>
      <c r="I219" s="53"/>
      <c r="J219" s="53"/>
      <c r="K219" s="64"/>
      <c r="L219" s="64"/>
      <c r="M219" s="64"/>
      <c r="N219" s="64"/>
      <c r="O219" s="64"/>
      <c r="P219" s="64"/>
      <c r="Q219" s="64"/>
      <c r="R219" s="64"/>
      <c r="S219" s="53"/>
      <c r="T219" s="94"/>
      <c r="U219" s="94"/>
    </row>
    <row r="220" spans="1:32" ht="12.75" customHeight="1" x14ac:dyDescent="0.2">
      <c r="A220" s="51"/>
      <c r="B220" s="53"/>
      <c r="C220" s="53"/>
      <c r="D220" s="53"/>
      <c r="E220" s="53"/>
      <c r="I220" s="162"/>
      <c r="J220" s="163"/>
      <c r="K220" s="164" t="s">
        <v>62</v>
      </c>
      <c r="L220" s="165"/>
      <c r="M220" s="166"/>
      <c r="N220" s="166"/>
      <c r="O220" s="167"/>
      <c r="P220" s="167"/>
      <c r="Q220" s="167"/>
      <c r="R220" s="168"/>
      <c r="S220" s="94"/>
      <c r="T220" s="94"/>
      <c r="U220" s="94"/>
    </row>
    <row r="221" spans="1:32" ht="12.75" customHeight="1" x14ac:dyDescent="0.2">
      <c r="A221" s="51"/>
      <c r="B221" s="53"/>
      <c r="C221" s="53"/>
      <c r="D221" s="53"/>
      <c r="E221" s="53"/>
      <c r="I221" s="162"/>
      <c r="J221" s="163"/>
      <c r="K221" s="169"/>
      <c r="L221" s="170"/>
      <c r="M221" s="171"/>
      <c r="N221" s="171"/>
      <c r="O221" s="172"/>
      <c r="P221" s="172"/>
      <c r="Q221" s="172"/>
      <c r="R221" s="173"/>
      <c r="S221" s="94"/>
      <c r="T221" s="94"/>
      <c r="U221" s="94"/>
    </row>
    <row r="222" spans="1:32" s="48" customFormat="1" ht="12.75" customHeight="1" x14ac:dyDescent="0.25">
      <c r="A222" s="51"/>
      <c r="B222" s="53"/>
      <c r="C222" s="53"/>
      <c r="D222" s="53"/>
      <c r="E222" s="53"/>
      <c r="I222" s="163"/>
      <c r="J222" s="163"/>
      <c r="K222" s="174" t="s">
        <v>63</v>
      </c>
      <c r="L222" s="175" t="s">
        <v>105</v>
      </c>
      <c r="M222" s="175"/>
      <c r="N222" s="176"/>
      <c r="O222" s="8"/>
      <c r="P222" s="8"/>
      <c r="Q222" s="241"/>
      <c r="R222" s="81" t="str">
        <f>IF(Q208&lt;500,"Experience Not Credible"," ")</f>
        <v>Experience Not Credible</v>
      </c>
      <c r="S222" s="94"/>
      <c r="T222" s="94"/>
      <c r="U222" s="94"/>
      <c r="W222" s="49"/>
      <c r="AC222" s="271"/>
      <c r="AD222" s="271"/>
      <c r="AE222" s="271"/>
      <c r="AF222"/>
    </row>
    <row r="223" spans="1:32" ht="12.75" customHeight="1" x14ac:dyDescent="0.25">
      <c r="A223" s="51"/>
      <c r="B223" s="53"/>
      <c r="C223" s="53"/>
      <c r="D223" s="53"/>
      <c r="E223" s="53"/>
      <c r="I223" s="163"/>
      <c r="J223" s="163"/>
      <c r="K223" s="174" t="s">
        <v>63</v>
      </c>
      <c r="L223" s="175" t="s">
        <v>64</v>
      </c>
      <c r="M223" s="175"/>
      <c r="N223" s="176"/>
      <c r="O223" s="8"/>
      <c r="P223" s="8"/>
      <c r="Q223" s="8"/>
      <c r="R223" s="81" t="str">
        <f>IF(AND(Q208&gt;=500,Q211&gt;Q204),"Experience Ratio Exceeds Benchmark Ratio"," ")</f>
        <v xml:space="preserve"> </v>
      </c>
      <c r="S223" s="94"/>
      <c r="T223" s="94"/>
      <c r="U223" s="94"/>
      <c r="AF223" s="48"/>
    </row>
    <row r="224" spans="1:32" ht="12.75" customHeight="1" x14ac:dyDescent="0.2">
      <c r="A224" s="51"/>
      <c r="B224" s="53"/>
      <c r="C224" s="53"/>
      <c r="D224" s="53"/>
      <c r="E224" s="53"/>
      <c r="I224" s="163"/>
      <c r="J224" s="163"/>
      <c r="K224" s="174" t="s">
        <v>63</v>
      </c>
      <c r="L224" s="175" t="s">
        <v>65</v>
      </c>
      <c r="M224" s="175"/>
      <c r="N224" s="176"/>
      <c r="O224" s="8"/>
      <c r="P224" s="8"/>
      <c r="Q224" s="241"/>
      <c r="R224" s="81" t="str">
        <f>IF(AND(0&lt;Q215,Q215&lt;Q217),"Deminimus Amount Exceeds Refund Due"," ")</f>
        <v xml:space="preserve"> </v>
      </c>
      <c r="S224" s="94"/>
      <c r="T224" s="94"/>
      <c r="U224" s="94"/>
    </row>
    <row r="225" spans="1:21" ht="12.75" customHeight="1" x14ac:dyDescent="0.2">
      <c r="A225" s="51"/>
      <c r="B225" s="53"/>
      <c r="C225" s="53"/>
      <c r="D225" s="53"/>
      <c r="E225" s="53"/>
      <c r="I225" s="94"/>
      <c r="J225" s="94"/>
      <c r="K225" s="115"/>
      <c r="L225" s="8"/>
      <c r="M225" s="8"/>
      <c r="N225" s="8"/>
      <c r="O225" s="8"/>
      <c r="P225" s="8"/>
      <c r="Q225" s="8"/>
      <c r="R225" s="177"/>
      <c r="S225" s="94"/>
      <c r="T225" s="94"/>
      <c r="U225" s="94"/>
    </row>
    <row r="226" spans="1:21" ht="12.75" customHeight="1" x14ac:dyDescent="0.2">
      <c r="A226" s="51"/>
      <c r="B226" s="53"/>
      <c r="C226" s="53"/>
      <c r="D226" s="53"/>
      <c r="E226" s="53"/>
      <c r="I226" s="163"/>
      <c r="J226" s="163"/>
      <c r="K226" s="178" t="s">
        <v>66</v>
      </c>
      <c r="L226" s="179"/>
      <c r="M226" s="179"/>
      <c r="N226" s="179"/>
      <c r="O226" s="180"/>
      <c r="P226" s="180"/>
      <c r="Q226" s="180"/>
      <c r="R226" s="181"/>
      <c r="S226" s="94"/>
      <c r="T226" s="94"/>
      <c r="U226" s="94"/>
    </row>
    <row r="227" spans="1:21" ht="12.75" customHeight="1" x14ac:dyDescent="0.2">
      <c r="A227" s="51"/>
      <c r="B227" s="53"/>
      <c r="C227" s="53"/>
      <c r="D227" s="53"/>
      <c r="E227" s="53"/>
      <c r="I227" s="163"/>
      <c r="J227" s="163"/>
      <c r="K227" s="182"/>
      <c r="L227" s="171"/>
      <c r="M227" s="171"/>
      <c r="N227" s="171"/>
      <c r="O227" s="172"/>
      <c r="P227" s="172"/>
      <c r="Q227" s="172"/>
      <c r="R227" s="173"/>
      <c r="S227" s="94"/>
      <c r="T227" s="94"/>
      <c r="U227" s="94"/>
    </row>
    <row r="228" spans="1:21" ht="12.75" customHeight="1" thickBot="1" x14ac:dyDescent="0.25">
      <c r="A228" s="51"/>
      <c r="B228" s="53"/>
      <c r="C228" s="53"/>
      <c r="D228" s="53"/>
      <c r="E228" s="53"/>
      <c r="I228" s="163"/>
      <c r="J228" s="163"/>
      <c r="K228" s="183" t="s">
        <v>67</v>
      </c>
      <c r="L228" s="184" t="s">
        <v>68</v>
      </c>
      <c r="M228" s="185"/>
      <c r="N228" s="185"/>
      <c r="O228" s="44"/>
      <c r="P228" s="44"/>
      <c r="Q228" s="44"/>
      <c r="R228" s="93" t="str">
        <f>IF(Q215&gt;Q217,"Refund Due Exceeds Deminimus Amount               "," ")</f>
        <v xml:space="preserve"> </v>
      </c>
      <c r="S228" s="94"/>
      <c r="T228" s="94"/>
      <c r="U228" s="94"/>
    </row>
    <row r="229" spans="1:21" ht="12.75" customHeight="1" x14ac:dyDescent="0.2">
      <c r="A229" s="51"/>
      <c r="B229" s="53"/>
      <c r="C229" s="53"/>
      <c r="D229" s="53"/>
      <c r="E229" s="53"/>
      <c r="I229" s="94"/>
      <c r="J229" s="94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1:21" ht="12.75" customHeight="1" thickBot="1" x14ac:dyDescent="0.25">
      <c r="A230" s="51"/>
      <c r="B230" s="53"/>
      <c r="C230" s="53"/>
      <c r="D230" s="53"/>
      <c r="E230" s="53"/>
      <c r="I230" s="94"/>
      <c r="J230" s="94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1:21" ht="12.75" customHeight="1" x14ac:dyDescent="0.2">
      <c r="A231" s="51"/>
      <c r="B231" s="53"/>
      <c r="C231" s="53"/>
      <c r="D231" s="53"/>
      <c r="E231" s="53"/>
      <c r="I231" s="94"/>
      <c r="J231" s="94"/>
      <c r="K231" s="53"/>
      <c r="L231" s="53"/>
      <c r="M231" s="110"/>
      <c r="N231" s="68" t="s">
        <v>69</v>
      </c>
      <c r="O231" s="68"/>
      <c r="P231" s="60"/>
      <c r="Q231" s="53"/>
      <c r="R231" s="53"/>
      <c r="S231" s="53"/>
      <c r="T231" s="53"/>
      <c r="U231" s="53"/>
    </row>
    <row r="232" spans="1:21" ht="12.75" customHeight="1" x14ac:dyDescent="0.2">
      <c r="A232" s="51"/>
      <c r="B232" s="53"/>
      <c r="C232" s="53"/>
      <c r="D232" s="53"/>
      <c r="E232" s="53"/>
      <c r="I232" s="94"/>
      <c r="J232" s="94"/>
      <c r="K232" s="53"/>
      <c r="L232" s="53"/>
      <c r="M232" s="186"/>
      <c r="N232" s="64"/>
      <c r="O232" s="64"/>
      <c r="P232" s="61"/>
      <c r="Q232" s="53"/>
      <c r="R232" s="53"/>
      <c r="S232" s="53"/>
      <c r="T232" s="53"/>
      <c r="U232" s="53"/>
    </row>
    <row r="233" spans="1:21" ht="12.75" customHeight="1" x14ac:dyDescent="0.2">
      <c r="A233" s="51"/>
      <c r="B233" s="53"/>
      <c r="C233" s="53"/>
      <c r="D233" s="53"/>
      <c r="E233" s="53"/>
      <c r="I233" s="94"/>
      <c r="J233" s="94"/>
      <c r="K233" s="53"/>
      <c r="L233" s="53"/>
      <c r="M233" s="187"/>
      <c r="N233" s="188" t="s">
        <v>70</v>
      </c>
      <c r="O233" s="189" t="s">
        <v>71</v>
      </c>
      <c r="P233" s="190"/>
      <c r="Q233" s="53"/>
      <c r="R233" s="53"/>
      <c r="S233" s="53"/>
      <c r="T233" s="53"/>
      <c r="U233" s="53"/>
    </row>
    <row r="234" spans="1:21" ht="12.75" customHeight="1" x14ac:dyDescent="0.2">
      <c r="A234" s="51"/>
      <c r="B234" s="53"/>
      <c r="C234" s="53"/>
      <c r="D234" s="53"/>
      <c r="E234" s="53"/>
      <c r="I234" s="94"/>
      <c r="J234" s="94"/>
      <c r="K234" s="53"/>
      <c r="L234" s="53"/>
      <c r="M234" s="186"/>
      <c r="N234" s="191" t="s">
        <v>72</v>
      </c>
      <c r="O234" s="266" t="s">
        <v>106</v>
      </c>
      <c r="P234" s="61"/>
      <c r="Q234" s="53"/>
      <c r="R234" s="53"/>
      <c r="S234" s="53"/>
      <c r="T234" s="53"/>
      <c r="U234" s="53"/>
    </row>
    <row r="235" spans="1:21" ht="12.75" customHeight="1" x14ac:dyDescent="0.2">
      <c r="A235" s="51"/>
      <c r="B235" s="53"/>
      <c r="C235" s="53"/>
      <c r="D235" s="53"/>
      <c r="E235" s="53"/>
      <c r="I235" s="94"/>
      <c r="J235" s="94"/>
      <c r="K235" s="53"/>
      <c r="L235" s="53"/>
      <c r="M235" s="186"/>
      <c r="N235" s="191" t="s">
        <v>73</v>
      </c>
      <c r="O235" s="192">
        <v>0.15</v>
      </c>
      <c r="P235" s="61"/>
      <c r="Q235" s="53"/>
      <c r="R235" s="53"/>
      <c r="S235" s="53"/>
      <c r="T235" s="53"/>
      <c r="U235" s="53"/>
    </row>
    <row r="236" spans="1:21" ht="12.75" customHeight="1" x14ac:dyDescent="0.2">
      <c r="A236" s="51"/>
      <c r="B236" s="53"/>
      <c r="C236" s="53"/>
      <c r="D236" s="53"/>
      <c r="E236" s="53"/>
      <c r="I236" s="94"/>
      <c r="J236" s="94"/>
      <c r="K236" s="53"/>
      <c r="L236" s="53"/>
      <c r="M236" s="186"/>
      <c r="N236" s="191" t="s">
        <v>74</v>
      </c>
      <c r="O236" s="192">
        <v>0.1</v>
      </c>
      <c r="P236" s="61"/>
      <c r="Q236" s="53"/>
      <c r="R236" s="53"/>
      <c r="S236" s="53"/>
      <c r="T236" s="53"/>
      <c r="U236" s="53"/>
    </row>
    <row r="237" spans="1:21" ht="12.75" customHeight="1" x14ac:dyDescent="0.2">
      <c r="A237" s="51"/>
      <c r="B237" s="53"/>
      <c r="C237" s="53"/>
      <c r="D237" s="53"/>
      <c r="E237" s="53"/>
      <c r="I237" s="94"/>
      <c r="J237" s="94"/>
      <c r="K237" s="53"/>
      <c r="L237" s="53"/>
      <c r="M237" s="186"/>
      <c r="N237" s="191" t="s">
        <v>75</v>
      </c>
      <c r="O237" s="192">
        <v>7.4999999999999997E-2</v>
      </c>
      <c r="P237" s="61"/>
      <c r="Q237" s="53"/>
      <c r="R237" s="53"/>
      <c r="S237" s="53"/>
      <c r="T237" s="53"/>
      <c r="U237" s="53"/>
    </row>
    <row r="238" spans="1:21" ht="12.75" customHeight="1" x14ac:dyDescent="0.2">
      <c r="A238" s="51"/>
      <c r="B238" s="53"/>
      <c r="C238" s="53"/>
      <c r="D238" s="53"/>
      <c r="E238" s="53"/>
      <c r="I238" s="94"/>
      <c r="J238" s="94"/>
      <c r="K238" s="53"/>
      <c r="L238" s="53"/>
      <c r="M238" s="186"/>
      <c r="N238" s="191" t="s">
        <v>76</v>
      </c>
      <c r="O238" s="192">
        <v>0.05</v>
      </c>
      <c r="P238" s="61"/>
      <c r="Q238" s="53"/>
      <c r="R238" s="53"/>
      <c r="S238" s="193"/>
      <c r="T238" s="53"/>
      <c r="U238" s="53"/>
    </row>
    <row r="239" spans="1:21" ht="12.75" customHeight="1" thickBot="1" x14ac:dyDescent="0.25">
      <c r="A239" s="51"/>
      <c r="B239" s="53"/>
      <c r="C239" s="53"/>
      <c r="D239" s="53"/>
      <c r="E239" s="53"/>
      <c r="I239" s="94"/>
      <c r="J239" s="94"/>
      <c r="K239" s="53"/>
      <c r="L239" s="53"/>
      <c r="M239" s="194"/>
      <c r="N239" s="195" t="s">
        <v>77</v>
      </c>
      <c r="O239" s="196">
        <v>0</v>
      </c>
      <c r="P239" s="63"/>
      <c r="Q239" s="53"/>
      <c r="R239" s="53"/>
      <c r="S239" s="53"/>
      <c r="T239" s="53"/>
      <c r="U239" s="53"/>
    </row>
    <row r="240" spans="1:21" ht="12.75" customHeight="1" x14ac:dyDescent="0.2">
      <c r="A240" s="51"/>
      <c r="B240" s="53"/>
      <c r="C240" s="53"/>
      <c r="D240" s="53"/>
      <c r="E240" s="53"/>
      <c r="I240" s="94"/>
      <c r="J240" s="94"/>
      <c r="K240" s="53"/>
      <c r="L240" s="53"/>
      <c r="M240" s="126"/>
      <c r="N240" s="62"/>
      <c r="O240" s="53"/>
      <c r="P240" s="53"/>
      <c r="Q240" s="53"/>
      <c r="R240" s="53"/>
      <c r="S240" s="53"/>
      <c r="T240" s="53"/>
      <c r="U240" s="53"/>
    </row>
    <row r="241" spans="1:25" ht="12.75" customHeight="1" thickBot="1" x14ac:dyDescent="0.25">
      <c r="A241" s="51"/>
      <c r="B241" s="53"/>
      <c r="C241" s="53"/>
      <c r="D241" s="53"/>
      <c r="E241" s="53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</row>
    <row r="242" spans="1:25" ht="12.75" customHeight="1" x14ac:dyDescent="0.2">
      <c r="A242" s="51"/>
      <c r="B242" s="53"/>
      <c r="C242" s="53"/>
      <c r="D242" s="53"/>
      <c r="E242" s="53"/>
      <c r="I242" s="197"/>
      <c r="J242" s="198" t="s">
        <v>78</v>
      </c>
      <c r="K242" s="198" t="s">
        <v>79</v>
      </c>
      <c r="L242" s="198" t="s">
        <v>80</v>
      </c>
      <c r="M242" s="198" t="s">
        <v>81</v>
      </c>
      <c r="N242" s="198" t="s">
        <v>82</v>
      </c>
      <c r="O242" s="198" t="s">
        <v>83</v>
      </c>
      <c r="P242" s="198" t="s">
        <v>84</v>
      </c>
      <c r="Q242" s="198" t="s">
        <v>85</v>
      </c>
      <c r="R242" s="198" t="s">
        <v>86</v>
      </c>
      <c r="S242" s="198" t="s">
        <v>87</v>
      </c>
      <c r="T242" s="199" t="s">
        <v>88</v>
      </c>
      <c r="U242" s="64"/>
      <c r="Y242" s="3"/>
    </row>
    <row r="243" spans="1:25" ht="12.75" customHeight="1" x14ac:dyDescent="0.2">
      <c r="A243" s="51"/>
      <c r="B243" s="53"/>
      <c r="C243" s="53"/>
      <c r="D243" s="53"/>
      <c r="E243" s="53"/>
      <c r="I243" s="79" t="s">
        <v>89</v>
      </c>
      <c r="J243" s="200"/>
      <c r="K243" s="200" t="s">
        <v>27</v>
      </c>
      <c r="L243" s="200"/>
      <c r="M243" s="200"/>
      <c r="N243" s="200" t="s">
        <v>90</v>
      </c>
      <c r="O243" s="200"/>
      <c r="P243" s="200"/>
      <c r="Q243" s="200"/>
      <c r="R243" s="200" t="s">
        <v>90</v>
      </c>
      <c r="S243" s="200"/>
      <c r="T243" s="225" t="s">
        <v>100</v>
      </c>
      <c r="U243" s="64"/>
    </row>
    <row r="244" spans="1:25" ht="12.75" customHeight="1" x14ac:dyDescent="0.2">
      <c r="A244" s="51"/>
      <c r="B244" s="53"/>
      <c r="C244" s="53"/>
      <c r="D244" s="53"/>
      <c r="E244" s="53"/>
      <c r="I244" s="79" t="s">
        <v>11</v>
      </c>
      <c r="J244" s="200" t="s">
        <v>11</v>
      </c>
      <c r="K244" s="200" t="s">
        <v>29</v>
      </c>
      <c r="L244" s="200" t="s">
        <v>91</v>
      </c>
      <c r="M244" s="201" t="s">
        <v>92</v>
      </c>
      <c r="N244" s="200" t="s">
        <v>93</v>
      </c>
      <c r="O244" s="201" t="s">
        <v>94</v>
      </c>
      <c r="P244" s="200" t="s">
        <v>91</v>
      </c>
      <c r="Q244" s="201" t="s">
        <v>95</v>
      </c>
      <c r="R244" s="200" t="s">
        <v>93</v>
      </c>
      <c r="S244" s="201" t="s">
        <v>96</v>
      </c>
      <c r="T244" s="225" t="s">
        <v>101</v>
      </c>
      <c r="U244" s="64"/>
    </row>
    <row r="245" spans="1:25" ht="12.75" customHeight="1" x14ac:dyDescent="0.2">
      <c r="A245" s="51"/>
      <c r="B245" s="53"/>
      <c r="C245" s="53"/>
      <c r="D245" s="53"/>
      <c r="E245" s="53"/>
      <c r="I245" s="202"/>
      <c r="J245" s="203"/>
      <c r="K245" s="203"/>
      <c r="L245" s="203"/>
      <c r="M245" s="204"/>
      <c r="N245" s="203"/>
      <c r="O245" s="204"/>
      <c r="P245" s="203"/>
      <c r="Q245" s="204"/>
      <c r="R245" s="203"/>
      <c r="S245" s="204"/>
      <c r="T245" s="205"/>
      <c r="U245" s="64"/>
    </row>
    <row r="246" spans="1:25" ht="12.75" customHeight="1" x14ac:dyDescent="0.2">
      <c r="A246" s="51"/>
      <c r="B246" s="53"/>
      <c r="C246" s="53"/>
      <c r="D246" s="53"/>
      <c r="E246" s="53"/>
      <c r="I246" s="206">
        <f>IF($R$2&gt;0,+$R$2-1," ")</f>
        <v>2017</v>
      </c>
      <c r="J246" s="207">
        <v>1</v>
      </c>
      <c r="K246" s="234">
        <f t="shared" ref="K246:K259" si="8">IF(I246=" "," ",HLOOKUP(I246,$A$17:$AE$162,3+(I246-1992)*5))</f>
        <v>0</v>
      </c>
      <c r="L246" s="224">
        <v>2.77</v>
      </c>
      <c r="M246" s="237">
        <f t="shared" ref="M246:M259" si="9">IF(K246=" "," ",K246*L246)</f>
        <v>0</v>
      </c>
      <c r="N246" s="224">
        <v>0.50700000000000001</v>
      </c>
      <c r="O246" s="237">
        <f t="shared" ref="O246:O259" si="10">IF(M246=" "," ",M246*N246)</f>
        <v>0</v>
      </c>
      <c r="P246" s="224">
        <v>0</v>
      </c>
      <c r="Q246" s="237">
        <f t="shared" ref="Q246:Q259" si="11">IF(O246=" "," ",K246*P246)</f>
        <v>0</v>
      </c>
      <c r="R246" s="224">
        <v>0</v>
      </c>
      <c r="S246" s="237">
        <f t="shared" ref="S246:S273" si="12">IF(Q246=" "," ",Q246*R246)</f>
        <v>0</v>
      </c>
      <c r="T246" s="222">
        <v>0.46</v>
      </c>
      <c r="U246" s="239"/>
      <c r="V246" s="3"/>
    </row>
    <row r="247" spans="1:25" ht="12.75" customHeight="1" x14ac:dyDescent="0.2">
      <c r="A247" s="51"/>
      <c r="B247" s="53"/>
      <c r="C247" s="53"/>
      <c r="D247" s="53"/>
      <c r="E247" s="53"/>
      <c r="I247" s="206">
        <f t="shared" ref="I247:I273" si="13">IF(($R$2-J246)&gt;1992,+I246-1," ")</f>
        <v>2016</v>
      </c>
      <c r="J247" s="207">
        <f t="shared" ref="J247:J273" si="14">J246+1</f>
        <v>2</v>
      </c>
      <c r="K247" s="234">
        <f t="shared" si="8"/>
        <v>0</v>
      </c>
      <c r="L247" s="224">
        <v>4.1749999999999998</v>
      </c>
      <c r="M247" s="237">
        <f t="shared" si="9"/>
        <v>0</v>
      </c>
      <c r="N247" s="224">
        <v>0.56699999999999995</v>
      </c>
      <c r="O247" s="237">
        <f t="shared" si="10"/>
        <v>0</v>
      </c>
      <c r="P247" s="224">
        <v>0</v>
      </c>
      <c r="Q247" s="237">
        <f t="shared" si="11"/>
        <v>0</v>
      </c>
      <c r="R247" s="224">
        <v>0</v>
      </c>
      <c r="S247" s="237">
        <f t="shared" si="12"/>
        <v>0</v>
      </c>
      <c r="T247" s="223">
        <v>0.63</v>
      </c>
      <c r="U247" s="64"/>
      <c r="V247" s="3"/>
      <c r="W247" s="265"/>
    </row>
    <row r="248" spans="1:25" ht="12.75" customHeight="1" x14ac:dyDescent="0.2">
      <c r="A248" s="51"/>
      <c r="B248" s="53"/>
      <c r="C248" s="53"/>
      <c r="D248" s="53"/>
      <c r="E248" s="53"/>
      <c r="I248" s="206">
        <f t="shared" si="13"/>
        <v>2015</v>
      </c>
      <c r="J248" s="207">
        <f t="shared" si="14"/>
        <v>3</v>
      </c>
      <c r="K248" s="234">
        <f t="shared" si="8"/>
        <v>0</v>
      </c>
      <c r="L248" s="224">
        <v>4.1749999999999998</v>
      </c>
      <c r="M248" s="237">
        <f t="shared" si="9"/>
        <v>0</v>
      </c>
      <c r="N248" s="224">
        <v>0.56699999999999995</v>
      </c>
      <c r="O248" s="237">
        <f t="shared" si="10"/>
        <v>0</v>
      </c>
      <c r="P248" s="224">
        <v>1.194</v>
      </c>
      <c r="Q248" s="237">
        <f t="shared" si="11"/>
        <v>0</v>
      </c>
      <c r="R248" s="224">
        <v>0.75900000000000001</v>
      </c>
      <c r="S248" s="237">
        <f t="shared" si="12"/>
        <v>0</v>
      </c>
      <c r="T248" s="223">
        <v>0.75</v>
      </c>
      <c r="U248" s="64"/>
      <c r="V248" s="3"/>
    </row>
    <row r="249" spans="1:25" ht="12.75" customHeight="1" x14ac:dyDescent="0.2">
      <c r="A249" s="51"/>
      <c r="B249" s="53"/>
      <c r="C249" s="53"/>
      <c r="D249" s="53"/>
      <c r="E249" s="53"/>
      <c r="I249" s="206">
        <f t="shared" si="13"/>
        <v>2014</v>
      </c>
      <c r="J249" s="207">
        <f t="shared" si="14"/>
        <v>4</v>
      </c>
      <c r="K249" s="234">
        <f t="shared" si="8"/>
        <v>0</v>
      </c>
      <c r="L249" s="224">
        <v>4.1749999999999998</v>
      </c>
      <c r="M249" s="237">
        <f t="shared" si="9"/>
        <v>0</v>
      </c>
      <c r="N249" s="224">
        <v>0.56699999999999995</v>
      </c>
      <c r="O249" s="237">
        <f t="shared" si="10"/>
        <v>0</v>
      </c>
      <c r="P249" s="224">
        <v>2.2450000000000001</v>
      </c>
      <c r="Q249" s="237">
        <f t="shared" si="11"/>
        <v>0</v>
      </c>
      <c r="R249" s="224">
        <v>0.77100000000000002</v>
      </c>
      <c r="S249" s="237">
        <f t="shared" si="12"/>
        <v>0</v>
      </c>
      <c r="T249" s="223">
        <v>0.77</v>
      </c>
      <c r="U249" s="64"/>
      <c r="V249" s="3"/>
    </row>
    <row r="250" spans="1:25" ht="12.75" customHeight="1" x14ac:dyDescent="0.2">
      <c r="A250" s="51"/>
      <c r="B250" s="53"/>
      <c r="C250" s="53"/>
      <c r="D250" s="53"/>
      <c r="E250" s="53"/>
      <c r="I250" s="206">
        <f t="shared" si="13"/>
        <v>2013</v>
      </c>
      <c r="J250" s="207">
        <f t="shared" si="14"/>
        <v>5</v>
      </c>
      <c r="K250" s="234">
        <f t="shared" si="8"/>
        <v>0</v>
      </c>
      <c r="L250" s="224">
        <v>4.1749999999999998</v>
      </c>
      <c r="M250" s="237">
        <f t="shared" si="9"/>
        <v>0</v>
      </c>
      <c r="N250" s="224">
        <v>0.56699999999999995</v>
      </c>
      <c r="O250" s="237">
        <f t="shared" si="10"/>
        <v>0</v>
      </c>
      <c r="P250" s="224">
        <v>3.17</v>
      </c>
      <c r="Q250" s="237">
        <f t="shared" si="11"/>
        <v>0</v>
      </c>
      <c r="R250" s="224">
        <v>0.78200000000000003</v>
      </c>
      <c r="S250" s="237">
        <f t="shared" si="12"/>
        <v>0</v>
      </c>
      <c r="T250" s="222">
        <v>0.8</v>
      </c>
      <c r="U250" s="64"/>
    </row>
    <row r="251" spans="1:25" ht="12.75" customHeight="1" x14ac:dyDescent="0.2">
      <c r="A251" s="51"/>
      <c r="B251" s="53"/>
      <c r="C251" s="53"/>
      <c r="D251" s="53"/>
      <c r="E251" s="53"/>
      <c r="I251" s="206">
        <f t="shared" si="13"/>
        <v>2012</v>
      </c>
      <c r="J251" s="207">
        <f t="shared" si="14"/>
        <v>6</v>
      </c>
      <c r="K251" s="234">
        <f t="shared" si="8"/>
        <v>0</v>
      </c>
      <c r="L251" s="224">
        <v>4.1749999999999998</v>
      </c>
      <c r="M251" s="237">
        <f t="shared" si="9"/>
        <v>0</v>
      </c>
      <c r="N251" s="224">
        <v>0.56699999999999995</v>
      </c>
      <c r="O251" s="237">
        <f t="shared" si="10"/>
        <v>0</v>
      </c>
      <c r="P251" s="224">
        <v>3.9980000000000002</v>
      </c>
      <c r="Q251" s="237">
        <f t="shared" si="11"/>
        <v>0</v>
      </c>
      <c r="R251" s="224">
        <v>0.79200000000000004</v>
      </c>
      <c r="S251" s="237">
        <f t="shared" si="12"/>
        <v>0</v>
      </c>
      <c r="T251" s="223">
        <v>0.82</v>
      </c>
      <c r="U251" s="64"/>
    </row>
    <row r="252" spans="1:25" ht="12.75" customHeight="1" x14ac:dyDescent="0.2">
      <c r="A252" s="51"/>
      <c r="B252" s="53"/>
      <c r="C252" s="53"/>
      <c r="D252" s="53"/>
      <c r="E252" s="53"/>
      <c r="I252" s="206">
        <f t="shared" si="13"/>
        <v>2011</v>
      </c>
      <c r="J252" s="207">
        <f t="shared" si="14"/>
        <v>7</v>
      </c>
      <c r="K252" s="234">
        <f t="shared" si="8"/>
        <v>0</v>
      </c>
      <c r="L252" s="224">
        <v>4.1749999999999998</v>
      </c>
      <c r="M252" s="237">
        <f t="shared" si="9"/>
        <v>0</v>
      </c>
      <c r="N252" s="224">
        <v>0.56699999999999995</v>
      </c>
      <c r="O252" s="237">
        <f t="shared" si="10"/>
        <v>0</v>
      </c>
      <c r="P252" s="224">
        <v>4.7539999999999996</v>
      </c>
      <c r="Q252" s="237">
        <f t="shared" si="11"/>
        <v>0</v>
      </c>
      <c r="R252" s="224">
        <v>0.80200000000000005</v>
      </c>
      <c r="S252" s="237">
        <f t="shared" si="12"/>
        <v>0</v>
      </c>
      <c r="T252" s="223">
        <v>0.84</v>
      </c>
      <c r="U252" s="64"/>
    </row>
    <row r="253" spans="1:25" ht="12.75" customHeight="1" x14ac:dyDescent="0.2">
      <c r="A253" s="51"/>
      <c r="B253" s="53"/>
      <c r="C253" s="53"/>
      <c r="D253" s="53"/>
      <c r="E253" s="53"/>
      <c r="I253" s="206">
        <f t="shared" si="13"/>
        <v>2010</v>
      </c>
      <c r="J253" s="207">
        <f t="shared" si="14"/>
        <v>8</v>
      </c>
      <c r="K253" s="234">
        <f t="shared" si="8"/>
        <v>0</v>
      </c>
      <c r="L253" s="224">
        <v>4.1749999999999998</v>
      </c>
      <c r="M253" s="237">
        <f t="shared" si="9"/>
        <v>0</v>
      </c>
      <c r="N253" s="224">
        <v>0.56699999999999995</v>
      </c>
      <c r="O253" s="237">
        <f t="shared" si="10"/>
        <v>0</v>
      </c>
      <c r="P253" s="224">
        <v>5.4450000000000003</v>
      </c>
      <c r="Q253" s="237">
        <f t="shared" si="11"/>
        <v>0</v>
      </c>
      <c r="R253" s="224">
        <v>0.81100000000000005</v>
      </c>
      <c r="S253" s="237">
        <f t="shared" si="12"/>
        <v>0</v>
      </c>
      <c r="T253" s="223">
        <v>0.87</v>
      </c>
      <c r="U253" s="64"/>
    </row>
    <row r="254" spans="1:25" ht="12.75" customHeight="1" x14ac:dyDescent="0.2">
      <c r="A254" s="51"/>
      <c r="B254" s="53"/>
      <c r="C254" s="53"/>
      <c r="D254" s="53"/>
      <c r="E254" s="53"/>
      <c r="I254" s="206">
        <f t="shared" si="13"/>
        <v>2009</v>
      </c>
      <c r="J254" s="207">
        <f t="shared" si="14"/>
        <v>9</v>
      </c>
      <c r="K254" s="234">
        <f t="shared" si="8"/>
        <v>0</v>
      </c>
      <c r="L254" s="224">
        <v>4.1749999999999998</v>
      </c>
      <c r="M254" s="237">
        <f t="shared" si="9"/>
        <v>0</v>
      </c>
      <c r="N254" s="224">
        <v>0.56699999999999995</v>
      </c>
      <c r="O254" s="237">
        <f t="shared" si="10"/>
        <v>0</v>
      </c>
      <c r="P254" s="224">
        <v>6.0750000000000002</v>
      </c>
      <c r="Q254" s="237">
        <f t="shared" si="11"/>
        <v>0</v>
      </c>
      <c r="R254" s="224">
        <v>0.81799999999999995</v>
      </c>
      <c r="S254" s="237">
        <f t="shared" si="12"/>
        <v>0</v>
      </c>
      <c r="T254" s="223">
        <v>0.88</v>
      </c>
      <c r="U254" s="64"/>
    </row>
    <row r="255" spans="1:25" ht="12.75" customHeight="1" x14ac:dyDescent="0.2">
      <c r="A255" s="51"/>
      <c r="B255" s="53"/>
      <c r="C255" s="53"/>
      <c r="D255" s="53"/>
      <c r="E255" s="53"/>
      <c r="I255" s="206">
        <f t="shared" si="13"/>
        <v>2008</v>
      </c>
      <c r="J255" s="207">
        <f t="shared" si="14"/>
        <v>10</v>
      </c>
      <c r="K255" s="234">
        <f t="shared" si="8"/>
        <v>0</v>
      </c>
      <c r="L255" s="224">
        <v>4.1749999999999998</v>
      </c>
      <c r="M255" s="237">
        <f t="shared" si="9"/>
        <v>0</v>
      </c>
      <c r="N255" s="224">
        <v>0.56699999999999995</v>
      </c>
      <c r="O255" s="237">
        <f t="shared" si="10"/>
        <v>0</v>
      </c>
      <c r="P255" s="224">
        <v>6.65</v>
      </c>
      <c r="Q255" s="237">
        <f t="shared" si="11"/>
        <v>0</v>
      </c>
      <c r="R255" s="224">
        <v>0.82399999999999995</v>
      </c>
      <c r="S255" s="237">
        <f t="shared" si="12"/>
        <v>0</v>
      </c>
      <c r="T255" s="223">
        <v>0.88</v>
      </c>
      <c r="U255" s="64"/>
    </row>
    <row r="256" spans="1:25" ht="12.75" customHeight="1" x14ac:dyDescent="0.2">
      <c r="A256" s="51"/>
      <c r="B256" s="53"/>
      <c r="C256" s="53"/>
      <c r="D256" s="53"/>
      <c r="E256" s="53"/>
      <c r="I256" s="206">
        <f t="shared" si="13"/>
        <v>2007</v>
      </c>
      <c r="J256" s="207">
        <f t="shared" si="14"/>
        <v>11</v>
      </c>
      <c r="K256" s="234">
        <f t="shared" si="8"/>
        <v>0</v>
      </c>
      <c r="L256" s="224">
        <v>4.1749999999999998</v>
      </c>
      <c r="M256" s="237">
        <f t="shared" si="9"/>
        <v>0</v>
      </c>
      <c r="N256" s="224">
        <v>0.56699999999999995</v>
      </c>
      <c r="O256" s="237">
        <f t="shared" si="10"/>
        <v>0</v>
      </c>
      <c r="P256" s="224">
        <v>7.1760000000000002</v>
      </c>
      <c r="Q256" s="237">
        <f t="shared" si="11"/>
        <v>0</v>
      </c>
      <c r="R256" s="224">
        <v>0.82799999999999996</v>
      </c>
      <c r="S256" s="237">
        <f t="shared" si="12"/>
        <v>0</v>
      </c>
      <c r="T256" s="223">
        <v>0.88</v>
      </c>
      <c r="U256" s="64"/>
    </row>
    <row r="257" spans="1:23" ht="12.75" customHeight="1" x14ac:dyDescent="0.2">
      <c r="A257" s="51"/>
      <c r="B257" s="53"/>
      <c r="C257" s="53"/>
      <c r="D257" s="53"/>
      <c r="E257" s="53"/>
      <c r="I257" s="206">
        <f t="shared" si="13"/>
        <v>2006</v>
      </c>
      <c r="J257" s="207">
        <f t="shared" si="14"/>
        <v>12</v>
      </c>
      <c r="K257" s="234">
        <f t="shared" si="8"/>
        <v>0</v>
      </c>
      <c r="L257" s="224">
        <v>4.1749999999999998</v>
      </c>
      <c r="M257" s="237">
        <f t="shared" si="9"/>
        <v>0</v>
      </c>
      <c r="N257" s="224">
        <v>0.56699999999999995</v>
      </c>
      <c r="O257" s="237">
        <f t="shared" si="10"/>
        <v>0</v>
      </c>
      <c r="P257" s="224">
        <v>7.6550000000000002</v>
      </c>
      <c r="Q257" s="237">
        <f t="shared" si="11"/>
        <v>0</v>
      </c>
      <c r="R257" s="224">
        <v>0.83099999999999996</v>
      </c>
      <c r="S257" s="237">
        <f t="shared" si="12"/>
        <v>0</v>
      </c>
      <c r="T257" s="223">
        <v>0.88</v>
      </c>
      <c r="U257" s="64"/>
    </row>
    <row r="258" spans="1:23" ht="12.75" customHeight="1" x14ac:dyDescent="0.2">
      <c r="A258" s="51"/>
      <c r="B258" s="53"/>
      <c r="C258" s="53"/>
      <c r="D258" s="53"/>
      <c r="E258" s="53"/>
      <c r="I258" s="206">
        <f t="shared" si="13"/>
        <v>2005</v>
      </c>
      <c r="J258" s="207">
        <f t="shared" si="14"/>
        <v>13</v>
      </c>
      <c r="K258" s="234">
        <f t="shared" si="8"/>
        <v>0</v>
      </c>
      <c r="L258" s="224">
        <v>4.1749999999999998</v>
      </c>
      <c r="M258" s="237">
        <f t="shared" si="9"/>
        <v>0</v>
      </c>
      <c r="N258" s="224">
        <v>0.56699999999999995</v>
      </c>
      <c r="O258" s="237">
        <f t="shared" si="10"/>
        <v>0</v>
      </c>
      <c r="P258" s="224">
        <v>8.093</v>
      </c>
      <c r="Q258" s="237">
        <f t="shared" si="11"/>
        <v>0</v>
      </c>
      <c r="R258" s="224">
        <v>0.83399999999999996</v>
      </c>
      <c r="S258" s="237">
        <f t="shared" si="12"/>
        <v>0</v>
      </c>
      <c r="T258" s="223">
        <v>0.89</v>
      </c>
      <c r="U258" s="64"/>
    </row>
    <row r="259" spans="1:23" ht="12.75" customHeight="1" x14ac:dyDescent="0.2">
      <c r="A259" s="51"/>
      <c r="B259" s="53"/>
      <c r="C259" s="53"/>
      <c r="D259" s="53"/>
      <c r="E259" s="53"/>
      <c r="I259" s="206">
        <f t="shared" si="13"/>
        <v>2004</v>
      </c>
      <c r="J259" s="207">
        <f>J258+1</f>
        <v>14</v>
      </c>
      <c r="K259" s="234">
        <f t="shared" si="8"/>
        <v>0</v>
      </c>
      <c r="L259" s="224">
        <v>4.1749999999999998</v>
      </c>
      <c r="M259" s="237">
        <f t="shared" si="9"/>
        <v>0</v>
      </c>
      <c r="N259" s="224">
        <v>0.56699999999999995</v>
      </c>
      <c r="O259" s="237">
        <f t="shared" si="10"/>
        <v>0</v>
      </c>
      <c r="P259" s="224">
        <v>8.4930000000000003</v>
      </c>
      <c r="Q259" s="237">
        <f t="shared" si="11"/>
        <v>0</v>
      </c>
      <c r="R259" s="224">
        <v>0.83699999999999997</v>
      </c>
      <c r="S259" s="237">
        <f t="shared" si="12"/>
        <v>0</v>
      </c>
      <c r="T259" s="223">
        <v>0.89</v>
      </c>
      <c r="U259" s="64"/>
    </row>
    <row r="260" spans="1:23" ht="12.75" customHeight="1" x14ac:dyDescent="0.2">
      <c r="A260" s="51"/>
      <c r="B260" s="53"/>
      <c r="C260" s="53"/>
      <c r="D260" s="53"/>
      <c r="E260" s="53"/>
      <c r="I260" s="230">
        <f t="shared" si="13"/>
        <v>2003</v>
      </c>
      <c r="J260" s="231">
        <f t="shared" si="14"/>
        <v>15</v>
      </c>
      <c r="K260" s="234">
        <f>IF(I260=" "," ",HLOOKUP(I260,$A$17:$AE$162,3+(I260-1992)*5)+SUM(K261:K273))</f>
        <v>0</v>
      </c>
      <c r="L260" s="232">
        <v>4.1749999999999998</v>
      </c>
      <c r="M260" s="238">
        <f>IF(K260=" "," ",K260*L260)</f>
        <v>0</v>
      </c>
      <c r="N260" s="232">
        <v>0.56699999999999995</v>
      </c>
      <c r="O260" s="238">
        <f>IF(M260=" "," ",M260*N260)</f>
        <v>0</v>
      </c>
      <c r="P260" s="232">
        <v>8.6839999999999993</v>
      </c>
      <c r="Q260" s="238">
        <f>IF(O260=" "," ",K260*P260)</f>
        <v>0</v>
      </c>
      <c r="R260" s="232">
        <v>0.83799999999999997</v>
      </c>
      <c r="S260" s="238">
        <f t="shared" si="12"/>
        <v>0</v>
      </c>
      <c r="T260" s="233">
        <v>0.89</v>
      </c>
      <c r="U260" s="64"/>
    </row>
    <row r="261" spans="1:23" s="4" customFormat="1" ht="12.75" hidden="1" customHeight="1" x14ac:dyDescent="0.2">
      <c r="A261" s="281"/>
      <c r="B261" s="94"/>
      <c r="C261" s="94"/>
      <c r="D261" s="94"/>
      <c r="E261" s="94"/>
      <c r="I261" s="259">
        <f t="shared" si="13"/>
        <v>2002</v>
      </c>
      <c r="J261" s="260">
        <f t="shared" si="14"/>
        <v>16</v>
      </c>
      <c r="K261" s="261">
        <f t="shared" ref="K261:K273" si="15">IF(I261=" "," ",HLOOKUP(I261,$A$17:$AE$162,3+(I261-1992)*5))</f>
        <v>0</v>
      </c>
      <c r="L261" s="262">
        <v>4.1749999999999998</v>
      </c>
      <c r="M261" s="263">
        <f t="shared" ref="M261:M273" si="16">IF(K261=" "," ",K261*L261)</f>
        <v>0</v>
      </c>
      <c r="N261" s="232">
        <v>0.56699999999999995</v>
      </c>
      <c r="O261" s="263">
        <f t="shared" ref="O261:O273" si="17">IF(M261=" "," ",M261*N261)</f>
        <v>0</v>
      </c>
      <c r="P261" s="232">
        <v>8.6839999999999993</v>
      </c>
      <c r="Q261" s="263">
        <f t="shared" ref="Q261:Q273" si="18">IF(O261=" "," ",K261*P261)</f>
        <v>0</v>
      </c>
      <c r="R261" s="232">
        <v>0.83799999999999997</v>
      </c>
      <c r="S261" s="263">
        <f t="shared" si="12"/>
        <v>0</v>
      </c>
      <c r="T261" s="233">
        <v>0.89</v>
      </c>
      <c r="U261" s="8"/>
      <c r="W261" s="282"/>
    </row>
    <row r="262" spans="1:23" s="4" customFormat="1" ht="12.75" hidden="1" customHeight="1" x14ac:dyDescent="0.2">
      <c r="A262" s="281"/>
      <c r="B262" s="94"/>
      <c r="C262" s="94"/>
      <c r="D262" s="94"/>
      <c r="E262" s="94"/>
      <c r="I262" s="259">
        <f t="shared" si="13"/>
        <v>2001</v>
      </c>
      <c r="J262" s="260">
        <f t="shared" si="14"/>
        <v>17</v>
      </c>
      <c r="K262" s="261">
        <f t="shared" si="15"/>
        <v>0</v>
      </c>
      <c r="L262" s="262">
        <v>4.1749999999999998</v>
      </c>
      <c r="M262" s="263">
        <f t="shared" si="16"/>
        <v>0</v>
      </c>
      <c r="N262" s="232">
        <v>0.56699999999999995</v>
      </c>
      <c r="O262" s="263">
        <f t="shared" si="17"/>
        <v>0</v>
      </c>
      <c r="P262" s="232">
        <v>8.6839999999999993</v>
      </c>
      <c r="Q262" s="263">
        <f t="shared" si="18"/>
        <v>0</v>
      </c>
      <c r="R262" s="232">
        <v>0.83799999999999997</v>
      </c>
      <c r="S262" s="263">
        <f t="shared" si="12"/>
        <v>0</v>
      </c>
      <c r="T262" s="233">
        <v>0.89</v>
      </c>
      <c r="U262" s="8"/>
      <c r="W262" s="282"/>
    </row>
    <row r="263" spans="1:23" s="4" customFormat="1" ht="12.75" hidden="1" customHeight="1" x14ac:dyDescent="0.2">
      <c r="A263" s="281"/>
      <c r="B263" s="94"/>
      <c r="C263" s="94"/>
      <c r="D263" s="94"/>
      <c r="E263" s="94"/>
      <c r="I263" s="259">
        <f t="shared" si="13"/>
        <v>2000</v>
      </c>
      <c r="J263" s="260">
        <f t="shared" si="14"/>
        <v>18</v>
      </c>
      <c r="K263" s="261">
        <f t="shared" si="15"/>
        <v>0</v>
      </c>
      <c r="L263" s="262">
        <v>4.1749999999999998</v>
      </c>
      <c r="M263" s="263">
        <f t="shared" si="16"/>
        <v>0</v>
      </c>
      <c r="N263" s="232">
        <v>0.56699999999999995</v>
      </c>
      <c r="O263" s="263">
        <f t="shared" si="17"/>
        <v>0</v>
      </c>
      <c r="P263" s="232">
        <v>8.6839999999999993</v>
      </c>
      <c r="Q263" s="263">
        <f t="shared" si="18"/>
        <v>0</v>
      </c>
      <c r="R263" s="232">
        <v>0.83799999999999997</v>
      </c>
      <c r="S263" s="263">
        <f t="shared" si="12"/>
        <v>0</v>
      </c>
      <c r="T263" s="233">
        <v>0.89</v>
      </c>
      <c r="U263" s="8"/>
      <c r="W263" s="282"/>
    </row>
    <row r="264" spans="1:23" s="4" customFormat="1" ht="12.75" hidden="1" customHeight="1" x14ac:dyDescent="0.2">
      <c r="A264" s="281"/>
      <c r="B264" s="94"/>
      <c r="C264" s="94"/>
      <c r="D264" s="94"/>
      <c r="E264" s="94"/>
      <c r="I264" s="259">
        <f t="shared" si="13"/>
        <v>1999</v>
      </c>
      <c r="J264" s="260">
        <f t="shared" si="14"/>
        <v>19</v>
      </c>
      <c r="K264" s="261">
        <f t="shared" si="15"/>
        <v>0</v>
      </c>
      <c r="L264" s="262">
        <v>4.1749999999999998</v>
      </c>
      <c r="M264" s="263">
        <f t="shared" si="16"/>
        <v>0</v>
      </c>
      <c r="N264" s="232">
        <v>0.56699999999999995</v>
      </c>
      <c r="O264" s="263">
        <f t="shared" si="17"/>
        <v>0</v>
      </c>
      <c r="P264" s="232">
        <v>8.6839999999999993</v>
      </c>
      <c r="Q264" s="263">
        <f t="shared" si="18"/>
        <v>0</v>
      </c>
      <c r="R264" s="232">
        <v>0.83799999999999997</v>
      </c>
      <c r="S264" s="263">
        <f t="shared" si="12"/>
        <v>0</v>
      </c>
      <c r="T264" s="233">
        <v>0.89</v>
      </c>
      <c r="U264" s="8"/>
      <c r="W264" s="282"/>
    </row>
    <row r="265" spans="1:23" s="4" customFormat="1" ht="12.75" hidden="1" customHeight="1" x14ac:dyDescent="0.2">
      <c r="A265" s="281"/>
      <c r="B265" s="94"/>
      <c r="C265" s="94"/>
      <c r="D265" s="94"/>
      <c r="E265" s="94"/>
      <c r="I265" s="259">
        <f t="shared" si="13"/>
        <v>1998</v>
      </c>
      <c r="J265" s="260">
        <f t="shared" si="14"/>
        <v>20</v>
      </c>
      <c r="K265" s="261">
        <f t="shared" si="15"/>
        <v>0</v>
      </c>
      <c r="L265" s="262">
        <v>4.1749999999999998</v>
      </c>
      <c r="M265" s="263">
        <f t="shared" si="16"/>
        <v>0</v>
      </c>
      <c r="N265" s="232">
        <v>0.56699999999999995</v>
      </c>
      <c r="O265" s="263">
        <f t="shared" si="17"/>
        <v>0</v>
      </c>
      <c r="P265" s="232">
        <v>8.6839999999999993</v>
      </c>
      <c r="Q265" s="263">
        <f t="shared" si="18"/>
        <v>0</v>
      </c>
      <c r="R265" s="232">
        <v>0.83799999999999997</v>
      </c>
      <c r="S265" s="263">
        <f t="shared" si="12"/>
        <v>0</v>
      </c>
      <c r="T265" s="233">
        <v>0.89</v>
      </c>
      <c r="U265" s="8"/>
      <c r="W265" s="282"/>
    </row>
    <row r="266" spans="1:23" s="4" customFormat="1" ht="12.75" hidden="1" customHeight="1" x14ac:dyDescent="0.2">
      <c r="A266" s="281"/>
      <c r="B266" s="94"/>
      <c r="C266" s="94"/>
      <c r="D266" s="94"/>
      <c r="E266" s="94"/>
      <c r="I266" s="259">
        <f t="shared" si="13"/>
        <v>1997</v>
      </c>
      <c r="J266" s="260">
        <f t="shared" si="14"/>
        <v>21</v>
      </c>
      <c r="K266" s="261">
        <f t="shared" si="15"/>
        <v>0</v>
      </c>
      <c r="L266" s="262">
        <v>4.1749999999999998</v>
      </c>
      <c r="M266" s="263">
        <f>IF(K266=" "," ",K266*L266)</f>
        <v>0</v>
      </c>
      <c r="N266" s="232">
        <v>0.56699999999999995</v>
      </c>
      <c r="O266" s="263">
        <f>IF(M266=" "," ",M266*N266)</f>
        <v>0</v>
      </c>
      <c r="P266" s="232">
        <v>8.6839999999999993</v>
      </c>
      <c r="Q266" s="263">
        <f>IF(O266=" "," ",K266*P266)</f>
        <v>0</v>
      </c>
      <c r="R266" s="232">
        <v>0.83799999999999997</v>
      </c>
      <c r="S266" s="263">
        <f>IF(Q266=" "," ",Q266*R266)</f>
        <v>0</v>
      </c>
      <c r="T266" s="233">
        <v>0.89</v>
      </c>
      <c r="U266" s="8"/>
      <c r="W266" s="282"/>
    </row>
    <row r="267" spans="1:23" s="4" customFormat="1" ht="12.75" hidden="1" customHeight="1" x14ac:dyDescent="0.2">
      <c r="A267" s="281"/>
      <c r="B267" s="94"/>
      <c r="C267" s="94"/>
      <c r="D267" s="94"/>
      <c r="E267" s="94"/>
      <c r="I267" s="259">
        <f t="shared" si="13"/>
        <v>1996</v>
      </c>
      <c r="J267" s="260">
        <f t="shared" si="14"/>
        <v>22</v>
      </c>
      <c r="K267" s="261">
        <f t="shared" si="15"/>
        <v>0</v>
      </c>
      <c r="L267" s="262">
        <v>4.1749999999999998</v>
      </c>
      <c r="M267" s="263">
        <f>IF(K267=" "," ",K267*L267)</f>
        <v>0</v>
      </c>
      <c r="N267" s="232">
        <v>0.56699999999999995</v>
      </c>
      <c r="O267" s="263">
        <f>IF(M267=" "," ",M267*N267)</f>
        <v>0</v>
      </c>
      <c r="P267" s="232">
        <v>8.6839999999999993</v>
      </c>
      <c r="Q267" s="263">
        <f>IF(O267=" "," ",K267*P267)</f>
        <v>0</v>
      </c>
      <c r="R267" s="232">
        <v>0.83799999999999997</v>
      </c>
      <c r="S267" s="263">
        <f>IF(Q267=" "," ",Q267*R267)</f>
        <v>0</v>
      </c>
      <c r="T267" s="233">
        <v>0.89</v>
      </c>
      <c r="U267" s="8"/>
      <c r="W267" s="282"/>
    </row>
    <row r="268" spans="1:23" s="4" customFormat="1" ht="12.75" hidden="1" customHeight="1" x14ac:dyDescent="0.2">
      <c r="A268" s="281"/>
      <c r="B268" s="94"/>
      <c r="C268" s="94"/>
      <c r="D268" s="94"/>
      <c r="E268" s="94"/>
      <c r="I268" s="259">
        <f t="shared" si="13"/>
        <v>1995</v>
      </c>
      <c r="J268" s="260">
        <f t="shared" si="14"/>
        <v>23</v>
      </c>
      <c r="K268" s="261">
        <f t="shared" si="15"/>
        <v>0</v>
      </c>
      <c r="L268" s="262">
        <v>4.1749999999999998</v>
      </c>
      <c r="M268" s="263">
        <f>IF(K268=" "," ",K268*L268)</f>
        <v>0</v>
      </c>
      <c r="N268" s="232">
        <v>0.56699999999999995</v>
      </c>
      <c r="O268" s="263">
        <f>IF(M268=" "," ",M268*N268)</f>
        <v>0</v>
      </c>
      <c r="P268" s="232">
        <v>8.6839999999999993</v>
      </c>
      <c r="Q268" s="263">
        <f>IF(O268=" "," ",K268*P268)</f>
        <v>0</v>
      </c>
      <c r="R268" s="232">
        <v>0.83799999999999997</v>
      </c>
      <c r="S268" s="263">
        <f>IF(Q268=" "," ",Q268*R268)</f>
        <v>0</v>
      </c>
      <c r="T268" s="233">
        <v>0.89</v>
      </c>
      <c r="U268" s="8"/>
      <c r="W268" s="282"/>
    </row>
    <row r="269" spans="1:23" s="4" customFormat="1" ht="12.75" hidden="1" customHeight="1" x14ac:dyDescent="0.2">
      <c r="A269" s="281"/>
      <c r="B269" s="94"/>
      <c r="C269" s="94"/>
      <c r="D269" s="94"/>
      <c r="E269" s="94"/>
      <c r="I269" s="259">
        <f t="shared" si="13"/>
        <v>1994</v>
      </c>
      <c r="J269" s="260">
        <f t="shared" si="14"/>
        <v>24</v>
      </c>
      <c r="K269" s="261">
        <f t="shared" si="15"/>
        <v>0</v>
      </c>
      <c r="L269" s="262">
        <v>4.1749999999999998</v>
      </c>
      <c r="M269" s="263">
        <f>IF(K269=" "," ",K269*L269)</f>
        <v>0</v>
      </c>
      <c r="N269" s="232">
        <v>0.56699999999999995</v>
      </c>
      <c r="O269" s="263">
        <f>IF(M269=" "," ",M269*N269)</f>
        <v>0</v>
      </c>
      <c r="P269" s="232">
        <v>8.6839999999999993</v>
      </c>
      <c r="Q269" s="263">
        <f>IF(O269=" "," ",K269*P269)</f>
        <v>0</v>
      </c>
      <c r="R269" s="232">
        <v>0.83799999999999997</v>
      </c>
      <c r="S269" s="263">
        <f>IF(Q269=" "," ",Q269*R269)</f>
        <v>0</v>
      </c>
      <c r="T269" s="233">
        <v>0.89</v>
      </c>
      <c r="U269" s="8"/>
      <c r="W269" s="282"/>
    </row>
    <row r="270" spans="1:23" s="4" customFormat="1" ht="12.75" hidden="1" customHeight="1" x14ac:dyDescent="0.2">
      <c r="A270" s="281"/>
      <c r="B270" s="94"/>
      <c r="C270" s="94"/>
      <c r="D270" s="94"/>
      <c r="E270" s="94"/>
      <c r="I270" s="259">
        <f t="shared" si="13"/>
        <v>1993</v>
      </c>
      <c r="J270" s="260">
        <f t="shared" si="14"/>
        <v>25</v>
      </c>
      <c r="K270" s="261">
        <f t="shared" si="15"/>
        <v>0</v>
      </c>
      <c r="L270" s="262">
        <v>4.1749999999999998</v>
      </c>
      <c r="M270" s="263">
        <f>IF(K270=" "," ",K270*L270)</f>
        <v>0</v>
      </c>
      <c r="N270" s="232">
        <v>0.56699999999999995</v>
      </c>
      <c r="O270" s="263">
        <f>IF(M270=" "," ",M270*N270)</f>
        <v>0</v>
      </c>
      <c r="P270" s="232">
        <v>8.6839999999999993</v>
      </c>
      <c r="Q270" s="263">
        <f>IF(O270=" "," ",K270*P270)</f>
        <v>0</v>
      </c>
      <c r="R270" s="232">
        <v>0.72499999999999998</v>
      </c>
      <c r="S270" s="263">
        <f>IF(Q270=" "," ",Q270*R270)</f>
        <v>0</v>
      </c>
      <c r="T270" s="233">
        <v>0.89</v>
      </c>
      <c r="U270" s="8"/>
      <c r="W270" s="282"/>
    </row>
    <row r="271" spans="1:23" s="4" customFormat="1" ht="12.75" hidden="1" customHeight="1" x14ac:dyDescent="0.2">
      <c r="A271" s="281"/>
      <c r="B271" s="94"/>
      <c r="C271" s="94"/>
      <c r="D271" s="94"/>
      <c r="E271" s="94"/>
      <c r="I271" s="259">
        <f t="shared" si="13"/>
        <v>1992</v>
      </c>
      <c r="J271" s="260">
        <f t="shared" si="14"/>
        <v>26</v>
      </c>
      <c r="K271" s="261">
        <f t="shared" si="15"/>
        <v>0</v>
      </c>
      <c r="L271" s="262">
        <v>4.1749999999999998</v>
      </c>
      <c r="M271" s="263">
        <f t="shared" si="16"/>
        <v>0</v>
      </c>
      <c r="N271" s="232">
        <v>0.56699999999999995</v>
      </c>
      <c r="O271" s="263">
        <f t="shared" si="17"/>
        <v>0</v>
      </c>
      <c r="P271" s="232">
        <v>8.6839999999999993</v>
      </c>
      <c r="Q271" s="263">
        <f t="shared" si="18"/>
        <v>0</v>
      </c>
      <c r="R271" s="232">
        <v>0.72499999999999998</v>
      </c>
      <c r="S271" s="263">
        <f t="shared" si="12"/>
        <v>0</v>
      </c>
      <c r="T271" s="233">
        <v>0.89</v>
      </c>
      <c r="U271" s="8"/>
      <c r="W271" s="282"/>
    </row>
    <row r="272" spans="1:23" s="4" customFormat="1" ht="12.75" hidden="1" customHeight="1" x14ac:dyDescent="0.2">
      <c r="A272" s="281"/>
      <c r="B272" s="94"/>
      <c r="C272" s="94"/>
      <c r="D272" s="94"/>
      <c r="E272" s="94"/>
      <c r="I272" s="259" t="str">
        <f t="shared" si="13"/>
        <v xml:space="preserve"> </v>
      </c>
      <c r="J272" s="260">
        <f t="shared" si="14"/>
        <v>27</v>
      </c>
      <c r="K272" s="261" t="str">
        <f t="shared" si="15"/>
        <v xml:space="preserve"> </v>
      </c>
      <c r="L272" s="262">
        <v>4.1749999999999998</v>
      </c>
      <c r="M272" s="263" t="str">
        <f t="shared" si="16"/>
        <v xml:space="preserve"> </v>
      </c>
      <c r="N272" s="232">
        <v>0.56699999999999995</v>
      </c>
      <c r="O272" s="263" t="str">
        <f t="shared" si="17"/>
        <v xml:space="preserve"> </v>
      </c>
      <c r="P272" s="232">
        <v>8.6839999999999993</v>
      </c>
      <c r="Q272" s="263" t="str">
        <f t="shared" si="18"/>
        <v xml:space="preserve"> </v>
      </c>
      <c r="R272" s="232">
        <v>0.72499999999999998</v>
      </c>
      <c r="S272" s="263" t="str">
        <f t="shared" si="12"/>
        <v xml:space="preserve"> </v>
      </c>
      <c r="T272" s="233">
        <v>0.89</v>
      </c>
      <c r="U272" s="8"/>
      <c r="W272" s="282"/>
    </row>
    <row r="273" spans="1:23" s="4" customFormat="1" ht="12.75" hidden="1" customHeight="1" x14ac:dyDescent="0.2">
      <c r="A273" s="281"/>
      <c r="B273" s="94"/>
      <c r="C273" s="94"/>
      <c r="D273" s="94"/>
      <c r="E273" s="94"/>
      <c r="I273" s="259" t="str">
        <f t="shared" si="13"/>
        <v xml:space="preserve"> </v>
      </c>
      <c r="J273" s="260">
        <f t="shared" si="14"/>
        <v>28</v>
      </c>
      <c r="K273" s="261" t="str">
        <f t="shared" si="15"/>
        <v xml:space="preserve"> </v>
      </c>
      <c r="L273" s="262">
        <v>4.1749999999999998</v>
      </c>
      <c r="M273" s="263" t="str">
        <f t="shared" si="16"/>
        <v xml:space="preserve"> </v>
      </c>
      <c r="N273" s="232">
        <v>0.56699999999999995</v>
      </c>
      <c r="O273" s="263" t="str">
        <f t="shared" si="17"/>
        <v xml:space="preserve"> </v>
      </c>
      <c r="P273" s="232">
        <v>8.6839999999999993</v>
      </c>
      <c r="Q273" s="263" t="str">
        <f t="shared" si="18"/>
        <v xml:space="preserve"> </v>
      </c>
      <c r="R273" s="232">
        <v>0.72499999999999998</v>
      </c>
      <c r="S273" s="263" t="str">
        <f t="shared" si="12"/>
        <v xml:space="preserve"> </v>
      </c>
      <c r="T273" s="233">
        <v>0.89</v>
      </c>
      <c r="U273" s="94"/>
      <c r="W273" s="282"/>
    </row>
    <row r="274" spans="1:23" ht="12.75" customHeight="1" x14ac:dyDescent="0.2">
      <c r="A274" s="51"/>
      <c r="B274" s="53"/>
      <c r="C274" s="53"/>
      <c r="D274" s="53"/>
      <c r="E274" s="53"/>
      <c r="F274" s="228"/>
      <c r="G274" s="228"/>
      <c r="H274" s="228"/>
      <c r="I274" s="208"/>
      <c r="J274" s="209"/>
      <c r="K274" s="235"/>
      <c r="L274" s="210"/>
      <c r="M274" s="235"/>
      <c r="N274" s="210"/>
      <c r="O274" s="235"/>
      <c r="P274" s="210"/>
      <c r="Q274" s="235"/>
      <c r="R274" s="210"/>
      <c r="S274" s="235"/>
      <c r="T274" s="211"/>
      <c r="U274" s="53"/>
    </row>
    <row r="275" spans="1:23" ht="12.75" customHeight="1" x14ac:dyDescent="0.2">
      <c r="A275" s="51"/>
      <c r="B275" s="53"/>
      <c r="C275" s="53"/>
      <c r="D275" s="53"/>
      <c r="E275" s="53"/>
      <c r="F275" s="53"/>
      <c r="G275" s="53"/>
      <c r="H275" s="53"/>
      <c r="I275" s="76"/>
      <c r="J275" s="212" t="s">
        <v>97</v>
      </c>
      <c r="K275" s="236"/>
      <c r="L275" s="213"/>
      <c r="M275" s="236">
        <f>SUM(M246:M260)</f>
        <v>0</v>
      </c>
      <c r="N275" s="213"/>
      <c r="O275" s="236">
        <f>SUM(O246:O260)</f>
        <v>0</v>
      </c>
      <c r="P275" s="213"/>
      <c r="Q275" s="236">
        <f>SUM(Q246:Q260)</f>
        <v>0</v>
      </c>
      <c r="R275" s="213"/>
      <c r="S275" s="236">
        <f>SUM(S246:S260)</f>
        <v>0</v>
      </c>
      <c r="T275" s="214"/>
      <c r="U275" s="53"/>
    </row>
    <row r="276" spans="1:23" ht="12.75" customHeight="1" x14ac:dyDescent="0.2">
      <c r="A276" s="51"/>
      <c r="B276" s="53"/>
      <c r="C276" s="53"/>
      <c r="D276" s="53"/>
      <c r="E276" s="53"/>
      <c r="F276" s="53"/>
      <c r="G276" s="53"/>
      <c r="H276" s="53"/>
      <c r="I276" s="186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1"/>
      <c r="U276" s="53"/>
    </row>
    <row r="277" spans="1:23" ht="12.75" customHeight="1" thickBot="1" x14ac:dyDescent="0.25">
      <c r="A277" s="51"/>
      <c r="B277" s="53"/>
      <c r="C277" s="53"/>
      <c r="D277" s="53"/>
      <c r="E277" s="53"/>
      <c r="F277" s="53"/>
      <c r="G277" s="53"/>
      <c r="H277" s="53"/>
      <c r="I277" s="194"/>
      <c r="J277" s="159"/>
      <c r="K277" s="159"/>
      <c r="L277" s="159" t="s">
        <v>98</v>
      </c>
      <c r="M277" s="159"/>
      <c r="N277" s="159"/>
      <c r="O277" s="215"/>
      <c r="P277" s="159"/>
      <c r="Q277" s="196">
        <f>IF(M275&gt;0,(O275+S275)/(M275+Q275),0)</f>
        <v>0</v>
      </c>
      <c r="R277" s="159"/>
      <c r="S277" s="159"/>
      <c r="T277" s="63"/>
      <c r="U277" s="53"/>
    </row>
    <row r="278" spans="1:23" x14ac:dyDescent="0.2">
      <c r="I278" s="228"/>
      <c r="J278" s="228"/>
      <c r="K278" s="228"/>
      <c r="L278" s="228"/>
      <c r="M278" s="228"/>
      <c r="N278" s="228"/>
      <c r="O278" s="228"/>
      <c r="P278" s="228"/>
      <c r="Q278" s="228"/>
    </row>
    <row r="279" spans="1:23" x14ac:dyDescent="0.2"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1:23" x14ac:dyDescent="0.2">
      <c r="I280" s="53"/>
      <c r="J280" s="53"/>
      <c r="K280" s="53"/>
      <c r="L280" s="53"/>
      <c r="M280" s="53"/>
      <c r="N280" s="53"/>
      <c r="O280" s="53"/>
      <c r="P280" s="53"/>
      <c r="Q280" s="53"/>
    </row>
    <row r="281" spans="1:23" x14ac:dyDescent="0.2">
      <c r="I281" s="53"/>
      <c r="J281" s="53"/>
      <c r="K281" s="53"/>
      <c r="L281" s="53"/>
      <c r="M281" s="53"/>
      <c r="N281" s="53"/>
      <c r="O281" s="53"/>
      <c r="P281" s="53"/>
      <c r="Q281" s="53"/>
    </row>
  </sheetData>
  <mergeCells count="4">
    <mergeCell ref="A1:AF1"/>
    <mergeCell ref="I4:T4"/>
    <mergeCell ref="A176:AF176"/>
    <mergeCell ref="I179:T179"/>
  </mergeCells>
  <printOptions horizontalCentered="1"/>
  <pageMargins left="0.25" right="0.25" top="0.25" bottom="0.25" header="0.5" footer="0.5"/>
  <pageSetup scale="28" fitToHeight="0" orientation="portrait" r:id="rId1"/>
  <headerFooter alignWithMargins="0"/>
  <rowBreaks count="1" manualBreakCount="1">
    <brk id="172" max="31" man="1"/>
  </rowBreaks>
  <colBreaks count="2" manualBreakCount="2">
    <brk id="23" max="275" man="1"/>
    <brk id="3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EE6DC2923BF4FAC3585FCCB2E1184" ma:contentTypeVersion="2" ma:contentTypeDescription="Create a new document." ma:contentTypeScope="" ma:versionID="8433e945593c44f857ffebfbca1e8dc7">
  <xsd:schema xmlns:xsd="http://www.w3.org/2001/XMLSchema" xmlns:xs="http://www.w3.org/2001/XMLSchema" xmlns:p="http://schemas.microsoft.com/office/2006/metadata/properties" xmlns:ns1="http://schemas.microsoft.com/sharepoint/v3" xmlns:ns3="7184e930-2734-400f-97b8-dcfe5ea59d48" targetNamespace="http://schemas.microsoft.com/office/2006/metadata/properties" ma:root="true" ma:fieldsID="841253914e9117c911254cd509c95f2f" ns1:_="" ns3:_="">
    <xsd:import namespace="http://schemas.microsoft.com/sharepoint/v3"/>
    <xsd:import namespace="7184e930-2734-400f-97b8-dcfe5ea59d4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4e930-2734-400f-97b8-dcfe5ea59d4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7184e930-2734-400f-97b8-dcfe5ea59d4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F00585A-188A-414D-A90A-18F4109AAEAE}"/>
</file>

<file path=customXml/itemProps2.xml><?xml version="1.0" encoding="utf-8"?>
<ds:datastoreItem xmlns:ds="http://schemas.openxmlformats.org/officeDocument/2006/customXml" ds:itemID="{082001D7-1501-4A18-B596-BA333DC636CA}"/>
</file>

<file path=customXml/itemProps3.xml><?xml version="1.0" encoding="utf-8"?>
<ds:datastoreItem xmlns:ds="http://schemas.openxmlformats.org/officeDocument/2006/customXml" ds:itemID="{2A455AED-CAE1-454D-AEB5-B8A0723EB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GROUP</vt:lpstr>
      <vt:lpstr>GROUP!Print_Area</vt:lpstr>
      <vt:lpstr>INDIVIDUAL!Print_Area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Systems Division</dc:creator>
  <cp:lastModifiedBy>Gurgiolo, Michael</cp:lastModifiedBy>
  <cp:lastPrinted>2017-11-30T19:56:11Z</cp:lastPrinted>
  <dcterms:created xsi:type="dcterms:W3CDTF">1999-11-18T21:50:00Z</dcterms:created>
  <dcterms:modified xsi:type="dcterms:W3CDTF">2019-03-20T17:43:30Z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0x010100C43EE6DC2923BF4FAC3585FCCB2E1184</vt:lpwstr>
  </property>
  <property fmtid="{D5CDD505-2E9C-101B-9397-08002B2CF9AE}" pid="3" name="Order">
    <vt:r8>203400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