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dicare Supplement Refund Filings\2023 Refund Documents\"/>
    </mc:Choice>
  </mc:AlternateContent>
  <xr:revisionPtr revIDLastSave="0" documentId="8_{21953DC0-75DE-48E9-B703-E45CB624C4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VIDUAL" sheetId="9" r:id="rId1"/>
    <sheet name="GROUP" sheetId="10" r:id="rId2"/>
  </sheets>
  <definedNames>
    <definedName name="_xlnm.Print_Area" localSheetId="1">GROUP!$A$1:$AI$295</definedName>
    <definedName name="_xlnm.Print_Area" localSheetId="0">INDIVIDUAL!$A$1:$AI$295</definedName>
    <definedName name="wrn.refundabcde." hidden="1">{#N/A,#N/A,FALSE,"GA";#N/A,#N/A,FALSE,"GB";#N/A,#N/A,FALSE,"GC";#N/A,#N/A,FALSE,"GD";#N/A,#N/A,FALSE,"GE"}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2" i="9" l="1"/>
  <c r="T199" i="9"/>
  <c r="T196" i="9"/>
  <c r="P202" i="9"/>
  <c r="R201" i="9"/>
  <c r="Q201" i="9"/>
  <c r="P199" i="9"/>
  <c r="P200" i="9"/>
  <c r="P198" i="9"/>
  <c r="T202" i="10"/>
  <c r="T199" i="10"/>
  <c r="T196" i="10"/>
  <c r="P202" i="10"/>
  <c r="R201" i="10"/>
  <c r="Q201" i="10"/>
  <c r="P199" i="10"/>
  <c r="P200" i="10"/>
  <c r="P198" i="10"/>
  <c r="N275" i="10" l="1"/>
  <c r="AI172" i="9"/>
  <c r="AI171" i="9"/>
  <c r="AI170" i="9"/>
  <c r="AI169" i="9"/>
  <c r="AG182" i="9"/>
  <c r="AG187" i="9" s="1"/>
  <c r="AG181" i="9"/>
  <c r="AG186" i="9" s="1"/>
  <c r="AG180" i="9"/>
  <c r="AG185" i="9" s="1"/>
  <c r="AG179" i="9"/>
  <c r="AG184" i="9" s="1"/>
  <c r="AG182" i="10"/>
  <c r="AG187" i="10" s="1"/>
  <c r="AG181" i="10"/>
  <c r="AG186" i="10" s="1"/>
  <c r="AG180" i="10"/>
  <c r="AG185" i="10" s="1"/>
  <c r="AG179" i="10"/>
  <c r="AG184" i="10" s="1"/>
  <c r="AI172" i="10"/>
  <c r="AI171" i="10"/>
  <c r="AI170" i="10"/>
  <c r="AI169" i="10"/>
  <c r="M261" i="10"/>
  <c r="L260" i="10"/>
  <c r="T216" i="10"/>
  <c r="AH182" i="10"/>
  <c r="AH187" i="10" s="1"/>
  <c r="AF182" i="10"/>
  <c r="AF187" i="10" s="1"/>
  <c r="AE182" i="10"/>
  <c r="AE187" i="10" s="1"/>
  <c r="AD182" i="10"/>
  <c r="AD187" i="10" s="1"/>
  <c r="AC182" i="10"/>
  <c r="AC187" i="10" s="1"/>
  <c r="AB182" i="10"/>
  <c r="AB187" i="10" s="1"/>
  <c r="AA182" i="10"/>
  <c r="AA187" i="10" s="1"/>
  <c r="Z182" i="10"/>
  <c r="Z187" i="10" s="1"/>
  <c r="Y182" i="10"/>
  <c r="Y187" i="10" s="1"/>
  <c r="X182" i="10"/>
  <c r="X187" i="10" s="1"/>
  <c r="W182" i="10"/>
  <c r="W187" i="10" s="1"/>
  <c r="V182" i="10"/>
  <c r="V187" i="10" s="1"/>
  <c r="U182" i="10"/>
  <c r="U187" i="10" s="1"/>
  <c r="T182" i="10"/>
  <c r="T187" i="10" s="1"/>
  <c r="S182" i="10"/>
  <c r="S187" i="10" s="1"/>
  <c r="R182" i="10"/>
  <c r="R187" i="10" s="1"/>
  <c r="Q182" i="10"/>
  <c r="Q187" i="10" s="1"/>
  <c r="P182" i="10"/>
  <c r="P187" i="10" s="1"/>
  <c r="O182" i="10"/>
  <c r="O187" i="10" s="1"/>
  <c r="N182" i="10"/>
  <c r="N187" i="10" s="1"/>
  <c r="M182" i="10"/>
  <c r="M187" i="10" s="1"/>
  <c r="L182" i="10"/>
  <c r="L187" i="10" s="1"/>
  <c r="K182" i="10"/>
  <c r="K187" i="10" s="1"/>
  <c r="J182" i="10"/>
  <c r="J187" i="10" s="1"/>
  <c r="I182" i="10"/>
  <c r="I187" i="10" s="1"/>
  <c r="H182" i="10"/>
  <c r="H187" i="10" s="1"/>
  <c r="G182" i="10"/>
  <c r="G187" i="10" s="1"/>
  <c r="F182" i="10"/>
  <c r="F187" i="10" s="1"/>
  <c r="E182" i="10"/>
  <c r="E187" i="10" s="1"/>
  <c r="D182" i="10"/>
  <c r="D187" i="10" s="1"/>
  <c r="C182" i="10"/>
  <c r="AH181" i="10"/>
  <c r="AH186" i="10" s="1"/>
  <c r="AF181" i="10"/>
  <c r="AF186" i="10" s="1"/>
  <c r="AE181" i="10"/>
  <c r="AE186" i="10" s="1"/>
  <c r="AD181" i="10"/>
  <c r="AD186" i="10" s="1"/>
  <c r="AC181" i="10"/>
  <c r="AC186" i="10" s="1"/>
  <c r="AB181" i="10"/>
  <c r="AB186" i="10" s="1"/>
  <c r="AA181" i="10"/>
  <c r="AA186" i="10" s="1"/>
  <c r="Z181" i="10"/>
  <c r="Z186" i="10" s="1"/>
  <c r="Y181" i="10"/>
  <c r="Y186" i="10" s="1"/>
  <c r="X181" i="10"/>
  <c r="X186" i="10" s="1"/>
  <c r="W181" i="10"/>
  <c r="W186" i="10" s="1"/>
  <c r="V181" i="10"/>
  <c r="V186" i="10" s="1"/>
  <c r="U181" i="10"/>
  <c r="U186" i="10" s="1"/>
  <c r="T181" i="10"/>
  <c r="T186" i="10" s="1"/>
  <c r="S181" i="10"/>
  <c r="S186" i="10" s="1"/>
  <c r="R181" i="10"/>
  <c r="R186" i="10" s="1"/>
  <c r="Q181" i="10"/>
  <c r="Q186" i="10" s="1"/>
  <c r="P181" i="10"/>
  <c r="P186" i="10" s="1"/>
  <c r="O181" i="10"/>
  <c r="O186" i="10" s="1"/>
  <c r="N181" i="10"/>
  <c r="N186" i="10" s="1"/>
  <c r="M181" i="10"/>
  <c r="M186" i="10" s="1"/>
  <c r="L181" i="10"/>
  <c r="L186" i="10" s="1"/>
  <c r="K181" i="10"/>
  <c r="K186" i="10" s="1"/>
  <c r="J181" i="10"/>
  <c r="J186" i="10" s="1"/>
  <c r="I181" i="10"/>
  <c r="I186" i="10" s="1"/>
  <c r="H181" i="10"/>
  <c r="H186" i="10" s="1"/>
  <c r="G181" i="10"/>
  <c r="G186" i="10" s="1"/>
  <c r="F181" i="10"/>
  <c r="F186" i="10" s="1"/>
  <c r="E181" i="10"/>
  <c r="E186" i="10" s="1"/>
  <c r="D181" i="10"/>
  <c r="D186" i="10" s="1"/>
  <c r="C181" i="10"/>
  <c r="AH180" i="10"/>
  <c r="AH185" i="10" s="1"/>
  <c r="AF180" i="10"/>
  <c r="AF185" i="10" s="1"/>
  <c r="AE180" i="10"/>
  <c r="AE185" i="10" s="1"/>
  <c r="AD180" i="10"/>
  <c r="AD185" i="10" s="1"/>
  <c r="AC180" i="10"/>
  <c r="AC185" i="10" s="1"/>
  <c r="AB180" i="10"/>
  <c r="AB185" i="10" s="1"/>
  <c r="AA180" i="10"/>
  <c r="AA185" i="10" s="1"/>
  <c r="Z180" i="10"/>
  <c r="Z185" i="10" s="1"/>
  <c r="Y180" i="10"/>
  <c r="Y185" i="10" s="1"/>
  <c r="X180" i="10"/>
  <c r="X185" i="10" s="1"/>
  <c r="W180" i="10"/>
  <c r="W185" i="10" s="1"/>
  <c r="V180" i="10"/>
  <c r="V185" i="10" s="1"/>
  <c r="U180" i="10"/>
  <c r="U185" i="10" s="1"/>
  <c r="T180" i="10"/>
  <c r="T185" i="10" s="1"/>
  <c r="S180" i="10"/>
  <c r="S185" i="10" s="1"/>
  <c r="R180" i="10"/>
  <c r="R185" i="10" s="1"/>
  <c r="Q180" i="10"/>
  <c r="Q185" i="10" s="1"/>
  <c r="P180" i="10"/>
  <c r="P185" i="10" s="1"/>
  <c r="O180" i="10"/>
  <c r="O185" i="10" s="1"/>
  <c r="N180" i="10"/>
  <c r="N185" i="10" s="1"/>
  <c r="M180" i="10"/>
  <c r="M185" i="10" s="1"/>
  <c r="L180" i="10"/>
  <c r="L185" i="10" s="1"/>
  <c r="K180" i="10"/>
  <c r="K185" i="10" s="1"/>
  <c r="J180" i="10"/>
  <c r="J185" i="10" s="1"/>
  <c r="I180" i="10"/>
  <c r="I185" i="10" s="1"/>
  <c r="H180" i="10"/>
  <c r="H185" i="10" s="1"/>
  <c r="G180" i="10"/>
  <c r="G185" i="10" s="1"/>
  <c r="F180" i="10"/>
  <c r="F185" i="10" s="1"/>
  <c r="E180" i="10"/>
  <c r="E185" i="10" s="1"/>
  <c r="D180" i="10"/>
  <c r="D185" i="10" s="1"/>
  <c r="C180" i="10"/>
  <c r="AH179" i="10"/>
  <c r="AH184" i="10" s="1"/>
  <c r="AF179" i="10"/>
  <c r="AF184" i="10" s="1"/>
  <c r="AE179" i="10"/>
  <c r="AE184" i="10" s="1"/>
  <c r="AD179" i="10"/>
  <c r="AD184" i="10" s="1"/>
  <c r="AC179" i="10"/>
  <c r="AC184" i="10" s="1"/>
  <c r="AB179" i="10"/>
  <c r="AB184" i="10" s="1"/>
  <c r="AA179" i="10"/>
  <c r="AA184" i="10" s="1"/>
  <c r="Z179" i="10"/>
  <c r="Z184" i="10" s="1"/>
  <c r="Y179" i="10"/>
  <c r="Y184" i="10" s="1"/>
  <c r="X179" i="10"/>
  <c r="X184" i="10" s="1"/>
  <c r="W179" i="10"/>
  <c r="W184" i="10" s="1"/>
  <c r="V179" i="10"/>
  <c r="V184" i="10" s="1"/>
  <c r="U179" i="10"/>
  <c r="U184" i="10" s="1"/>
  <c r="T179" i="10"/>
  <c r="T184" i="10" s="1"/>
  <c r="S179" i="10"/>
  <c r="S184" i="10" s="1"/>
  <c r="R179" i="10"/>
  <c r="R184" i="10" s="1"/>
  <c r="Q179" i="10"/>
  <c r="Q184" i="10" s="1"/>
  <c r="P179" i="10"/>
  <c r="P184" i="10" s="1"/>
  <c r="O179" i="10"/>
  <c r="O184" i="10" s="1"/>
  <c r="N179" i="10"/>
  <c r="N184" i="10" s="1"/>
  <c r="M179" i="10"/>
  <c r="M184" i="10" s="1"/>
  <c r="L179" i="10"/>
  <c r="L184" i="10" s="1"/>
  <c r="K179" i="10"/>
  <c r="K184" i="10" s="1"/>
  <c r="J179" i="10"/>
  <c r="J184" i="10" s="1"/>
  <c r="I179" i="10"/>
  <c r="I184" i="10" s="1"/>
  <c r="H179" i="10"/>
  <c r="H184" i="10" s="1"/>
  <c r="G179" i="10"/>
  <c r="G184" i="10" s="1"/>
  <c r="F179" i="10"/>
  <c r="F184" i="10" s="1"/>
  <c r="E179" i="10"/>
  <c r="E184" i="10" s="1"/>
  <c r="D179" i="10"/>
  <c r="D184" i="10" s="1"/>
  <c r="C179" i="10"/>
  <c r="AI177" i="10"/>
  <c r="AI176" i="10"/>
  <c r="AI175" i="10"/>
  <c r="AI174" i="10"/>
  <c r="AI167" i="10"/>
  <c r="AI166" i="10"/>
  <c r="AI165" i="10"/>
  <c r="AI164" i="10"/>
  <c r="AI162" i="10"/>
  <c r="AI161" i="10"/>
  <c r="AI160" i="10"/>
  <c r="AI159" i="10"/>
  <c r="AI157" i="10"/>
  <c r="AI156" i="10"/>
  <c r="AI155" i="10"/>
  <c r="AI154" i="10"/>
  <c r="AI152" i="10"/>
  <c r="AI151" i="10"/>
  <c r="AI150" i="10"/>
  <c r="AI149" i="10"/>
  <c r="AI147" i="10"/>
  <c r="AI146" i="10"/>
  <c r="AI145" i="10"/>
  <c r="AI144" i="10"/>
  <c r="AI142" i="10"/>
  <c r="AI141" i="10"/>
  <c r="AI140" i="10"/>
  <c r="AI139" i="10"/>
  <c r="AI137" i="10"/>
  <c r="AI136" i="10"/>
  <c r="AI135" i="10"/>
  <c r="AI134" i="10"/>
  <c r="AI132" i="10"/>
  <c r="AI131" i="10"/>
  <c r="AI130" i="10"/>
  <c r="AI129" i="10"/>
  <c r="AI127" i="10"/>
  <c r="AI126" i="10"/>
  <c r="AI125" i="10"/>
  <c r="AI124" i="10"/>
  <c r="AI122" i="10"/>
  <c r="AI121" i="10"/>
  <c r="AI120" i="10"/>
  <c r="AI119" i="10"/>
  <c r="AI117" i="10"/>
  <c r="AI116" i="10"/>
  <c r="AI115" i="10"/>
  <c r="AI114" i="10"/>
  <c r="AI112" i="10"/>
  <c r="AI111" i="10"/>
  <c r="AI110" i="10"/>
  <c r="AI109" i="10"/>
  <c r="AI107" i="10"/>
  <c r="AI106" i="10"/>
  <c r="AI105" i="10"/>
  <c r="AI104" i="10"/>
  <c r="AI102" i="10"/>
  <c r="AI101" i="10"/>
  <c r="AI100" i="10"/>
  <c r="AI99" i="10"/>
  <c r="AI97" i="10"/>
  <c r="AI96" i="10"/>
  <c r="AI95" i="10"/>
  <c r="AI94" i="10"/>
  <c r="AI92" i="10"/>
  <c r="AI91" i="10"/>
  <c r="AI90" i="10"/>
  <c r="AI89" i="10"/>
  <c r="AI87" i="10"/>
  <c r="AI86" i="10"/>
  <c r="AI85" i="10"/>
  <c r="AI84" i="10"/>
  <c r="AI82" i="10"/>
  <c r="AI81" i="10"/>
  <c r="AI80" i="10"/>
  <c r="AI79" i="10"/>
  <c r="AI77" i="10"/>
  <c r="AI76" i="10"/>
  <c r="AI75" i="10"/>
  <c r="AI74" i="10"/>
  <c r="AI72" i="10"/>
  <c r="AI71" i="10"/>
  <c r="AI70" i="10"/>
  <c r="AI69" i="10"/>
  <c r="AI67" i="10"/>
  <c r="AI66" i="10"/>
  <c r="AI65" i="10"/>
  <c r="AI64" i="10"/>
  <c r="AI62" i="10"/>
  <c r="AI61" i="10"/>
  <c r="AI60" i="10"/>
  <c r="AI59" i="10"/>
  <c r="AI57" i="10"/>
  <c r="AI56" i="10"/>
  <c r="AI55" i="10"/>
  <c r="AI54" i="10"/>
  <c r="AI52" i="10"/>
  <c r="AI51" i="10"/>
  <c r="AI50" i="10"/>
  <c r="AI49" i="10"/>
  <c r="AI47" i="10"/>
  <c r="AI46" i="10"/>
  <c r="AI45" i="10"/>
  <c r="AI44" i="10"/>
  <c r="AI42" i="10"/>
  <c r="AI41" i="10"/>
  <c r="AI40" i="10"/>
  <c r="AI39" i="10"/>
  <c r="AI37" i="10"/>
  <c r="AI36" i="10"/>
  <c r="AI35" i="10"/>
  <c r="AI34" i="10"/>
  <c r="AI32" i="10"/>
  <c r="AI31" i="10"/>
  <c r="AI30" i="10"/>
  <c r="AI29" i="10"/>
  <c r="AI27" i="10"/>
  <c r="AI26" i="10"/>
  <c r="AI25" i="10"/>
  <c r="AI24" i="10"/>
  <c r="A24" i="10"/>
  <c r="AI23" i="10"/>
  <c r="AI22" i="10"/>
  <c r="AI21" i="10"/>
  <c r="AI20" i="10"/>
  <c r="A20" i="10"/>
  <c r="A21" i="10" s="1"/>
  <c r="A22" i="10" s="1"/>
  <c r="AI19" i="10"/>
  <c r="D17" i="10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7" i="10" s="1"/>
  <c r="AD182" i="9"/>
  <c r="AD187" i="9" s="1"/>
  <c r="AC182" i="9"/>
  <c r="AC187" i="9" s="1"/>
  <c r="AD181" i="9"/>
  <c r="AD186" i="9" s="1"/>
  <c r="AC181" i="9"/>
  <c r="AC186" i="9" s="1"/>
  <c r="AD180" i="9"/>
  <c r="AD185" i="9" s="1"/>
  <c r="AC180" i="9"/>
  <c r="AC185" i="9" s="1"/>
  <c r="AD179" i="9"/>
  <c r="AD184" i="9" s="1"/>
  <c r="AC179" i="9"/>
  <c r="AC184" i="9" s="1"/>
  <c r="AI157" i="9"/>
  <c r="AI156" i="9"/>
  <c r="AI155" i="9"/>
  <c r="AI154" i="9"/>
  <c r="M261" i="9"/>
  <c r="M262" i="9" s="1"/>
  <c r="L260" i="9"/>
  <c r="L261" i="9" s="1"/>
  <c r="T216" i="9"/>
  <c r="AH182" i="9"/>
  <c r="AH187" i="9" s="1"/>
  <c r="AF182" i="9"/>
  <c r="AF187" i="9" s="1"/>
  <c r="AE182" i="9"/>
  <c r="AE187" i="9" s="1"/>
  <c r="AB182" i="9"/>
  <c r="AB187" i="9" s="1"/>
  <c r="AA182" i="9"/>
  <c r="AA187" i="9" s="1"/>
  <c r="Z182" i="9"/>
  <c r="Z187" i="9" s="1"/>
  <c r="Y182" i="9"/>
  <c r="Y187" i="9" s="1"/>
  <c r="X182" i="9"/>
  <c r="X187" i="9" s="1"/>
  <c r="W182" i="9"/>
  <c r="W187" i="9" s="1"/>
  <c r="V182" i="9"/>
  <c r="V187" i="9" s="1"/>
  <c r="U182" i="9"/>
  <c r="U187" i="9" s="1"/>
  <c r="T182" i="9"/>
  <c r="T187" i="9" s="1"/>
  <c r="S182" i="9"/>
  <c r="S187" i="9" s="1"/>
  <c r="R182" i="9"/>
  <c r="R187" i="9" s="1"/>
  <c r="Q182" i="9"/>
  <c r="Q187" i="9" s="1"/>
  <c r="P182" i="9"/>
  <c r="P187" i="9" s="1"/>
  <c r="O182" i="9"/>
  <c r="O187" i="9" s="1"/>
  <c r="N182" i="9"/>
  <c r="N187" i="9" s="1"/>
  <c r="M182" i="9"/>
  <c r="M187" i="9" s="1"/>
  <c r="L182" i="9"/>
  <c r="L187" i="9" s="1"/>
  <c r="K182" i="9"/>
  <c r="K187" i="9" s="1"/>
  <c r="J182" i="9"/>
  <c r="J187" i="9" s="1"/>
  <c r="I182" i="9"/>
  <c r="I187" i="9" s="1"/>
  <c r="H182" i="9"/>
  <c r="H187" i="9" s="1"/>
  <c r="G182" i="9"/>
  <c r="G187" i="9" s="1"/>
  <c r="F182" i="9"/>
  <c r="F187" i="9" s="1"/>
  <c r="E182" i="9"/>
  <c r="E187" i="9" s="1"/>
  <c r="D182" i="9"/>
  <c r="D187" i="9" s="1"/>
  <c r="C182" i="9"/>
  <c r="AH181" i="9"/>
  <c r="AH186" i="9" s="1"/>
  <c r="AF181" i="9"/>
  <c r="AF186" i="9" s="1"/>
  <c r="AE181" i="9"/>
  <c r="AE186" i="9" s="1"/>
  <c r="AB181" i="9"/>
  <c r="AB186" i="9" s="1"/>
  <c r="AA181" i="9"/>
  <c r="AA186" i="9" s="1"/>
  <c r="Z181" i="9"/>
  <c r="Z186" i="9" s="1"/>
  <c r="Y181" i="9"/>
  <c r="Y186" i="9" s="1"/>
  <c r="X181" i="9"/>
  <c r="X186" i="9" s="1"/>
  <c r="W181" i="9"/>
  <c r="W186" i="9" s="1"/>
  <c r="V181" i="9"/>
  <c r="V186" i="9" s="1"/>
  <c r="U181" i="9"/>
  <c r="U186" i="9" s="1"/>
  <c r="T181" i="9"/>
  <c r="T186" i="9" s="1"/>
  <c r="S181" i="9"/>
  <c r="S186" i="9" s="1"/>
  <c r="R181" i="9"/>
  <c r="R186" i="9" s="1"/>
  <c r="Q181" i="9"/>
  <c r="Q186" i="9" s="1"/>
  <c r="P181" i="9"/>
  <c r="P186" i="9" s="1"/>
  <c r="O181" i="9"/>
  <c r="O186" i="9" s="1"/>
  <c r="N181" i="9"/>
  <c r="N186" i="9" s="1"/>
  <c r="M181" i="9"/>
  <c r="M186" i="9" s="1"/>
  <c r="L181" i="9"/>
  <c r="L186" i="9" s="1"/>
  <c r="K181" i="9"/>
  <c r="K186" i="9" s="1"/>
  <c r="J181" i="9"/>
  <c r="J186" i="9" s="1"/>
  <c r="I181" i="9"/>
  <c r="I186" i="9" s="1"/>
  <c r="H181" i="9"/>
  <c r="H186" i="9" s="1"/>
  <c r="G181" i="9"/>
  <c r="G186" i="9" s="1"/>
  <c r="F181" i="9"/>
  <c r="F186" i="9" s="1"/>
  <c r="E181" i="9"/>
  <c r="E186" i="9" s="1"/>
  <c r="D181" i="9"/>
  <c r="D186" i="9" s="1"/>
  <c r="C181" i="9"/>
  <c r="AH180" i="9"/>
  <c r="U209" i="9" s="1"/>
  <c r="AF180" i="9"/>
  <c r="AF185" i="9" s="1"/>
  <c r="AE180" i="9"/>
  <c r="AE185" i="9" s="1"/>
  <c r="AB180" i="9"/>
  <c r="AB185" i="9" s="1"/>
  <c r="AA180" i="9"/>
  <c r="AA185" i="9" s="1"/>
  <c r="Z180" i="9"/>
  <c r="Z185" i="9" s="1"/>
  <c r="Y180" i="9"/>
  <c r="Y185" i="9" s="1"/>
  <c r="X180" i="9"/>
  <c r="X185" i="9" s="1"/>
  <c r="W180" i="9"/>
  <c r="W185" i="9" s="1"/>
  <c r="V180" i="9"/>
  <c r="V185" i="9" s="1"/>
  <c r="U180" i="9"/>
  <c r="U185" i="9" s="1"/>
  <c r="T180" i="9"/>
  <c r="T185" i="9" s="1"/>
  <c r="S180" i="9"/>
  <c r="S185" i="9" s="1"/>
  <c r="R180" i="9"/>
  <c r="R185" i="9" s="1"/>
  <c r="Q180" i="9"/>
  <c r="Q185" i="9" s="1"/>
  <c r="P180" i="9"/>
  <c r="P185" i="9" s="1"/>
  <c r="O180" i="9"/>
  <c r="O185" i="9" s="1"/>
  <c r="N180" i="9"/>
  <c r="N185" i="9" s="1"/>
  <c r="M180" i="9"/>
  <c r="M185" i="9" s="1"/>
  <c r="L180" i="9"/>
  <c r="L185" i="9" s="1"/>
  <c r="K180" i="9"/>
  <c r="K185" i="9" s="1"/>
  <c r="J180" i="9"/>
  <c r="J185" i="9" s="1"/>
  <c r="I180" i="9"/>
  <c r="I185" i="9" s="1"/>
  <c r="H180" i="9"/>
  <c r="H185" i="9" s="1"/>
  <c r="G180" i="9"/>
  <c r="G185" i="9" s="1"/>
  <c r="F180" i="9"/>
  <c r="F185" i="9" s="1"/>
  <c r="E180" i="9"/>
  <c r="E185" i="9" s="1"/>
  <c r="D180" i="9"/>
  <c r="D185" i="9" s="1"/>
  <c r="C180" i="9"/>
  <c r="AH179" i="9"/>
  <c r="S209" i="9" s="1"/>
  <c r="AF179" i="9"/>
  <c r="AF184" i="9" s="1"/>
  <c r="AE179" i="9"/>
  <c r="AE184" i="9" s="1"/>
  <c r="AB179" i="9"/>
  <c r="AB184" i="9" s="1"/>
  <c r="AA179" i="9"/>
  <c r="AA184" i="9" s="1"/>
  <c r="Z179" i="9"/>
  <c r="Z184" i="9" s="1"/>
  <c r="Y179" i="9"/>
  <c r="Y184" i="9" s="1"/>
  <c r="X179" i="9"/>
  <c r="X184" i="9" s="1"/>
  <c r="W179" i="9"/>
  <c r="W184" i="9" s="1"/>
  <c r="V179" i="9"/>
  <c r="V184" i="9" s="1"/>
  <c r="U179" i="9"/>
  <c r="U184" i="9" s="1"/>
  <c r="T179" i="9"/>
  <c r="T184" i="9" s="1"/>
  <c r="S179" i="9"/>
  <c r="S184" i="9" s="1"/>
  <c r="R179" i="9"/>
  <c r="R184" i="9" s="1"/>
  <c r="Q179" i="9"/>
  <c r="Q184" i="9" s="1"/>
  <c r="P179" i="9"/>
  <c r="P184" i="9" s="1"/>
  <c r="O179" i="9"/>
  <c r="O184" i="9" s="1"/>
  <c r="N179" i="9"/>
  <c r="N184" i="9" s="1"/>
  <c r="M179" i="9"/>
  <c r="M184" i="9" s="1"/>
  <c r="L179" i="9"/>
  <c r="L184" i="9" s="1"/>
  <c r="K179" i="9"/>
  <c r="K184" i="9" s="1"/>
  <c r="J179" i="9"/>
  <c r="J184" i="9" s="1"/>
  <c r="I179" i="9"/>
  <c r="I184" i="9" s="1"/>
  <c r="H179" i="9"/>
  <c r="H184" i="9" s="1"/>
  <c r="G179" i="9"/>
  <c r="G184" i="9" s="1"/>
  <c r="F179" i="9"/>
  <c r="F184" i="9" s="1"/>
  <c r="E179" i="9"/>
  <c r="E184" i="9" s="1"/>
  <c r="D179" i="9"/>
  <c r="D184" i="9" s="1"/>
  <c r="C179" i="9"/>
  <c r="C184" i="9" s="1"/>
  <c r="AI177" i="9"/>
  <c r="AI176" i="9"/>
  <c r="AI175" i="9"/>
  <c r="AI174" i="9"/>
  <c r="AI167" i="9"/>
  <c r="AI166" i="9"/>
  <c r="AI165" i="9"/>
  <c r="AI164" i="9"/>
  <c r="AI162" i="9"/>
  <c r="AI161" i="9"/>
  <c r="AI160" i="9"/>
  <c r="AI159" i="9"/>
  <c r="AI152" i="9"/>
  <c r="AI151" i="9"/>
  <c r="AI150" i="9"/>
  <c r="AI149" i="9"/>
  <c r="AI147" i="9"/>
  <c r="AI146" i="9"/>
  <c r="AI145" i="9"/>
  <c r="AI144" i="9"/>
  <c r="AI142" i="9"/>
  <c r="AI141" i="9"/>
  <c r="AI140" i="9"/>
  <c r="AI139" i="9"/>
  <c r="AI137" i="9"/>
  <c r="AI136" i="9"/>
  <c r="AI135" i="9"/>
  <c r="AI134" i="9"/>
  <c r="AI132" i="9"/>
  <c r="AI131" i="9"/>
  <c r="AI130" i="9"/>
  <c r="AI129" i="9"/>
  <c r="AI127" i="9"/>
  <c r="AI126" i="9"/>
  <c r="AI125" i="9"/>
  <c r="AI124" i="9"/>
  <c r="AI122" i="9"/>
  <c r="AI121" i="9"/>
  <c r="AI120" i="9"/>
  <c r="AI119" i="9"/>
  <c r="AI117" i="9"/>
  <c r="AI116" i="9"/>
  <c r="AI115" i="9"/>
  <c r="AI114" i="9"/>
  <c r="AI112" i="9"/>
  <c r="AI111" i="9"/>
  <c r="AI110" i="9"/>
  <c r="AI109" i="9"/>
  <c r="AI107" i="9"/>
  <c r="AI106" i="9"/>
  <c r="AI105" i="9"/>
  <c r="AI104" i="9"/>
  <c r="AI102" i="9"/>
  <c r="AI101" i="9"/>
  <c r="AI100" i="9"/>
  <c r="AI99" i="9"/>
  <c r="AI97" i="9"/>
  <c r="AI96" i="9"/>
  <c r="AI95" i="9"/>
  <c r="AI94" i="9"/>
  <c r="AI92" i="9"/>
  <c r="AI91" i="9"/>
  <c r="AI90" i="9"/>
  <c r="AI89" i="9"/>
  <c r="AI87" i="9"/>
  <c r="AI86" i="9"/>
  <c r="AI85" i="9"/>
  <c r="AI84" i="9"/>
  <c r="AI82" i="9"/>
  <c r="AI81" i="9"/>
  <c r="AI80" i="9"/>
  <c r="AI79" i="9"/>
  <c r="AI77" i="9"/>
  <c r="AI76" i="9"/>
  <c r="AI75" i="9"/>
  <c r="AI74" i="9"/>
  <c r="AI72" i="9"/>
  <c r="AI71" i="9"/>
  <c r="AI70" i="9"/>
  <c r="AI69" i="9"/>
  <c r="AI67" i="9"/>
  <c r="AI66" i="9"/>
  <c r="AI65" i="9"/>
  <c r="AI64" i="9"/>
  <c r="AI62" i="9"/>
  <c r="AI61" i="9"/>
  <c r="AI60" i="9"/>
  <c r="AI59" i="9"/>
  <c r="AI57" i="9"/>
  <c r="AI56" i="9"/>
  <c r="AI55" i="9"/>
  <c r="AI54" i="9"/>
  <c r="AI52" i="9"/>
  <c r="AI51" i="9"/>
  <c r="AI50" i="9"/>
  <c r="AI49" i="9"/>
  <c r="AI47" i="9"/>
  <c r="AI46" i="9"/>
  <c r="AI45" i="9"/>
  <c r="AI44" i="9"/>
  <c r="AI42" i="9"/>
  <c r="AI41" i="9"/>
  <c r="AI40" i="9"/>
  <c r="AI39" i="9"/>
  <c r="AI37" i="9"/>
  <c r="AI36" i="9"/>
  <c r="AI35" i="9"/>
  <c r="AI34" i="9"/>
  <c r="AI32" i="9"/>
  <c r="AI31" i="9"/>
  <c r="AI30" i="9"/>
  <c r="AI29" i="9"/>
  <c r="AI27" i="9"/>
  <c r="AI26" i="9"/>
  <c r="AI25" i="9"/>
  <c r="AI24" i="9"/>
  <c r="A24" i="9"/>
  <c r="A25" i="9" s="1"/>
  <c r="A26" i="9" s="1"/>
  <c r="A27" i="9" s="1"/>
  <c r="AI23" i="9"/>
  <c r="AI22" i="9"/>
  <c r="AI21" i="9"/>
  <c r="AI20" i="9"/>
  <c r="A20" i="9"/>
  <c r="A21" i="9" s="1"/>
  <c r="A22" i="9" s="1"/>
  <c r="AI19" i="9"/>
  <c r="D17" i="9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AI181" i="9" l="1"/>
  <c r="L261" i="10"/>
  <c r="M262" i="10"/>
  <c r="R17" i="10"/>
  <c r="A29" i="10"/>
  <c r="A25" i="10"/>
  <c r="A26" i="10" s="1"/>
  <c r="A27" i="10" s="1"/>
  <c r="C184" i="10"/>
  <c r="AI184" i="10" s="1"/>
  <c r="AI179" i="10"/>
  <c r="C185" i="10"/>
  <c r="AI185" i="10" s="1"/>
  <c r="AI180" i="10"/>
  <c r="C186" i="10"/>
  <c r="AI186" i="10" s="1"/>
  <c r="T222" i="10" s="1"/>
  <c r="T229" i="10" s="1"/>
  <c r="AI181" i="10"/>
  <c r="C187" i="10"/>
  <c r="AI187" i="10" s="1"/>
  <c r="AI182" i="10"/>
  <c r="AH184" i="9"/>
  <c r="AH185" i="9"/>
  <c r="U211" i="9" s="1"/>
  <c r="AI180" i="9"/>
  <c r="AI182" i="9"/>
  <c r="M263" i="9"/>
  <c r="R17" i="9"/>
  <c r="AI179" i="9"/>
  <c r="A29" i="9"/>
  <c r="C187" i="9"/>
  <c r="AI187" i="9" s="1"/>
  <c r="C186" i="9"/>
  <c r="AI186" i="9" s="1"/>
  <c r="T222" i="9" s="1"/>
  <c r="T229" i="9" s="1"/>
  <c r="C185" i="9"/>
  <c r="L262" i="9"/>
  <c r="AI184" i="9" l="1"/>
  <c r="S211" i="9"/>
  <c r="S17" i="10"/>
  <c r="T17" i="10" s="1"/>
  <c r="U17" i="10" s="1"/>
  <c r="V17" i="10" s="1"/>
  <c r="W17" i="10" s="1"/>
  <c r="X17" i="10" s="1"/>
  <c r="Y17" i="10" s="1"/>
  <c r="Z17" i="10" s="1"/>
  <c r="AA17" i="10" s="1"/>
  <c r="AB17" i="10" s="1"/>
  <c r="AC17" i="10" s="1"/>
  <c r="L262" i="10"/>
  <c r="S17" i="9"/>
  <c r="T17" i="9" s="1"/>
  <c r="U17" i="9" s="1"/>
  <c r="V17" i="9" s="1"/>
  <c r="W17" i="9" s="1"/>
  <c r="X17" i="9" s="1"/>
  <c r="Y17" i="9" s="1"/>
  <c r="AI185" i="9"/>
  <c r="M263" i="10"/>
  <c r="U236" i="10"/>
  <c r="T223" i="10"/>
  <c r="A34" i="10"/>
  <c r="A30" i="10"/>
  <c r="A31" i="10" s="1"/>
  <c r="A32" i="10" s="1"/>
  <c r="M264" i="9"/>
  <c r="U236" i="9"/>
  <c r="T223" i="9"/>
  <c r="A30" i="9"/>
  <c r="A31" i="9" s="1"/>
  <c r="A32" i="9" s="1"/>
  <c r="A34" i="9"/>
  <c r="L263" i="9"/>
  <c r="L263" i="10" l="1"/>
  <c r="M264" i="10"/>
  <c r="AD17" i="10"/>
  <c r="A39" i="10"/>
  <c r="A35" i="10"/>
  <c r="A36" i="10" s="1"/>
  <c r="A37" i="10" s="1"/>
  <c r="Z17" i="9"/>
  <c r="L264" i="9"/>
  <c r="A35" i="9"/>
  <c r="A36" i="9" s="1"/>
  <c r="A37" i="9" s="1"/>
  <c r="A39" i="9"/>
  <c r="M265" i="9"/>
  <c r="N263" i="10" l="1"/>
  <c r="P263" i="10" s="1"/>
  <c r="R263" i="10" s="1"/>
  <c r="T263" i="10" s="1"/>
  <c r="V263" i="10" s="1"/>
  <c r="L264" i="10"/>
  <c r="L265" i="9"/>
  <c r="M265" i="10"/>
  <c r="L265" i="10"/>
  <c r="A44" i="10"/>
  <c r="A40" i="10"/>
  <c r="A41" i="10" s="1"/>
  <c r="A42" i="10" s="1"/>
  <c r="AE17" i="10"/>
  <c r="AA17" i="9"/>
  <c r="M266" i="9"/>
  <c r="A40" i="9"/>
  <c r="A41" i="9" s="1"/>
  <c r="A42" i="9" s="1"/>
  <c r="A44" i="9"/>
  <c r="N265" i="10" l="1"/>
  <c r="P265" i="10" s="1"/>
  <c r="R265" i="10" s="1"/>
  <c r="T265" i="10" s="1"/>
  <c r="V265" i="10" s="1"/>
  <c r="N264" i="10"/>
  <c r="P264" i="10" s="1"/>
  <c r="R264" i="10" s="1"/>
  <c r="T264" i="10" s="1"/>
  <c r="AB17" i="9"/>
  <c r="AC17" i="9" s="1"/>
  <c r="AD17" i="9" s="1"/>
  <c r="N263" i="9"/>
  <c r="N265" i="9"/>
  <c r="P265" i="9" s="1"/>
  <c r="R265" i="9" s="1"/>
  <c r="T265" i="9" s="1"/>
  <c r="V265" i="9" s="1"/>
  <c r="L266" i="9"/>
  <c r="L267" i="9" s="1"/>
  <c r="M266" i="10"/>
  <c r="L266" i="10"/>
  <c r="AF17" i="10"/>
  <c r="A49" i="10"/>
  <c r="A45" i="10"/>
  <c r="A46" i="10" s="1"/>
  <c r="A47" i="10" s="1"/>
  <c r="AE17" i="9"/>
  <c r="A45" i="9"/>
  <c r="A46" i="9" s="1"/>
  <c r="A47" i="9" s="1"/>
  <c r="A49" i="9"/>
  <c r="M267" i="9"/>
  <c r="AG17" i="10" l="1"/>
  <c r="N262" i="10"/>
  <c r="P262" i="10" s="1"/>
  <c r="R262" i="10" s="1"/>
  <c r="T262" i="10" s="1"/>
  <c r="V262" i="10" s="1"/>
  <c r="N266" i="10"/>
  <c r="P266" i="10" s="1"/>
  <c r="R266" i="10" s="1"/>
  <c r="AF17" i="9"/>
  <c r="N264" i="9"/>
  <c r="P264" i="9" s="1"/>
  <c r="R264" i="9" s="1"/>
  <c r="T264" i="9" s="1"/>
  <c r="V264" i="9" s="1"/>
  <c r="P263" i="9"/>
  <c r="R263" i="9" s="1"/>
  <c r="T263" i="9" s="1"/>
  <c r="V263" i="9" s="1"/>
  <c r="N267" i="9"/>
  <c r="P267" i="9" s="1"/>
  <c r="R267" i="9" s="1"/>
  <c r="T267" i="9" s="1"/>
  <c r="V267" i="9" s="1"/>
  <c r="N266" i="9"/>
  <c r="P266" i="9" s="1"/>
  <c r="R266" i="9" s="1"/>
  <c r="T266" i="9" s="1"/>
  <c r="V266" i="9" s="1"/>
  <c r="V264" i="10"/>
  <c r="M267" i="10"/>
  <c r="L267" i="10"/>
  <c r="A54" i="10"/>
  <c r="A50" i="10"/>
  <c r="A51" i="10" s="1"/>
  <c r="A52" i="10" s="1"/>
  <c r="L268" i="9"/>
  <c r="M268" i="9"/>
  <c r="A50" i="9"/>
  <c r="A51" i="9" s="1"/>
  <c r="A52" i="9" s="1"/>
  <c r="A54" i="9"/>
  <c r="AH17" i="10" l="1"/>
  <c r="S209" i="10" s="1"/>
  <c r="S211" i="10"/>
  <c r="N261" i="10"/>
  <c r="P261" i="10" s="1"/>
  <c r="R261" i="10" s="1"/>
  <c r="T261" i="10" s="1"/>
  <c r="V261" i="10" s="1"/>
  <c r="N267" i="10"/>
  <c r="P267" i="10" s="1"/>
  <c r="R267" i="10" s="1"/>
  <c r="T267" i="10" s="1"/>
  <c r="V267" i="10" s="1"/>
  <c r="AG17" i="9"/>
  <c r="N262" i="9"/>
  <c r="P262" i="9" s="1"/>
  <c r="R262" i="9" s="1"/>
  <c r="T262" i="9" s="1"/>
  <c r="V262" i="9" s="1"/>
  <c r="N268" i="9"/>
  <c r="P268" i="9" s="1"/>
  <c r="R268" i="9" s="1"/>
  <c r="T268" i="9" s="1"/>
  <c r="V268" i="9" s="1"/>
  <c r="M268" i="10"/>
  <c r="L268" i="10"/>
  <c r="T266" i="10"/>
  <c r="A59" i="10"/>
  <c r="A55" i="10"/>
  <c r="A56" i="10" s="1"/>
  <c r="A57" i="10" s="1"/>
  <c r="A55" i="9"/>
  <c r="A56" i="9" s="1"/>
  <c r="A57" i="9" s="1"/>
  <c r="A59" i="9"/>
  <c r="L269" i="9"/>
  <c r="M269" i="9"/>
  <c r="S210" i="10" l="1"/>
  <c r="U209" i="10"/>
  <c r="U212" i="10" s="1"/>
  <c r="U211" i="10"/>
  <c r="N260" i="10"/>
  <c r="P260" i="10" s="1"/>
  <c r="R260" i="10" s="1"/>
  <c r="T260" i="10" s="1"/>
  <c r="V260" i="10" s="1"/>
  <c r="N268" i="10"/>
  <c r="P268" i="10" s="1"/>
  <c r="R268" i="10" s="1"/>
  <c r="AH17" i="9"/>
  <c r="N260" i="9" s="1"/>
  <c r="P260" i="9" s="1"/>
  <c r="R260" i="9" s="1"/>
  <c r="T260" i="9" s="1"/>
  <c r="V260" i="9" s="1"/>
  <c r="N261" i="9"/>
  <c r="P261" i="9" s="1"/>
  <c r="R261" i="9" s="1"/>
  <c r="T261" i="9" s="1"/>
  <c r="V261" i="9" s="1"/>
  <c r="N269" i="9"/>
  <c r="P269" i="9" s="1"/>
  <c r="R269" i="9" s="1"/>
  <c r="T269" i="9" s="1"/>
  <c r="V269" i="9" s="1"/>
  <c r="S212" i="10"/>
  <c r="S213" i="10" s="1"/>
  <c r="V266" i="10"/>
  <c r="M269" i="10"/>
  <c r="L269" i="10"/>
  <c r="A64" i="10"/>
  <c r="A60" i="10"/>
  <c r="A61" i="10" s="1"/>
  <c r="A62" i="10" s="1"/>
  <c r="A60" i="9"/>
  <c r="A61" i="9" s="1"/>
  <c r="A62" i="9" s="1"/>
  <c r="A64" i="9"/>
  <c r="M270" i="9"/>
  <c r="L270" i="9"/>
  <c r="U213" i="10" l="1"/>
  <c r="U210" i="10"/>
  <c r="N269" i="10"/>
  <c r="P269" i="10" s="1"/>
  <c r="R269" i="10" s="1"/>
  <c r="T269" i="10" s="1"/>
  <c r="V269" i="10" s="1"/>
  <c r="N270" i="9"/>
  <c r="P270" i="9" s="1"/>
  <c r="R270" i="9" s="1"/>
  <c r="T270" i="9" s="1"/>
  <c r="V270" i="9" s="1"/>
  <c r="T221" i="10"/>
  <c r="T225" i="10" s="1"/>
  <c r="T227" i="10" s="1"/>
  <c r="M270" i="10"/>
  <c r="L270" i="10"/>
  <c r="T268" i="10"/>
  <c r="A69" i="10"/>
  <c r="A65" i="10"/>
  <c r="A66" i="10" s="1"/>
  <c r="A67" i="10" s="1"/>
  <c r="M271" i="9"/>
  <c r="L271" i="9"/>
  <c r="A65" i="9"/>
  <c r="A66" i="9" s="1"/>
  <c r="A67" i="9" s="1"/>
  <c r="A69" i="9"/>
  <c r="N270" i="10" l="1"/>
  <c r="P270" i="10" s="1"/>
  <c r="R270" i="10" s="1"/>
  <c r="U210" i="9"/>
  <c r="U212" i="9"/>
  <c r="U213" i="9" s="1"/>
  <c r="S212" i="9"/>
  <c r="S213" i="9" s="1"/>
  <c r="S210" i="9"/>
  <c r="N271" i="9"/>
  <c r="P271" i="9" s="1"/>
  <c r="R271" i="9" s="1"/>
  <c r="T271" i="9" s="1"/>
  <c r="V271" i="9" s="1"/>
  <c r="V268" i="10"/>
  <c r="M271" i="10"/>
  <c r="L271" i="10"/>
  <c r="A74" i="10"/>
  <c r="A70" i="10"/>
  <c r="A71" i="10" s="1"/>
  <c r="A72" i="10" s="1"/>
  <c r="A70" i="9"/>
  <c r="A71" i="9" s="1"/>
  <c r="A72" i="9" s="1"/>
  <c r="A74" i="9"/>
  <c r="M272" i="9"/>
  <c r="L272" i="9"/>
  <c r="N271" i="10" l="1"/>
  <c r="P271" i="10" s="1"/>
  <c r="R271" i="10" s="1"/>
  <c r="T271" i="10" s="1"/>
  <c r="V271" i="10" s="1"/>
  <c r="T221" i="9"/>
  <c r="T225" i="9" s="1"/>
  <c r="T227" i="9" s="1"/>
  <c r="N272" i="9"/>
  <c r="P272" i="9" s="1"/>
  <c r="R272" i="9" s="1"/>
  <c r="T272" i="9" s="1"/>
  <c r="V272" i="9" s="1"/>
  <c r="M272" i="10"/>
  <c r="L272" i="10"/>
  <c r="T270" i="10"/>
  <c r="A79" i="10"/>
  <c r="A75" i="10"/>
  <c r="A76" i="10" s="1"/>
  <c r="A77" i="10" s="1"/>
  <c r="M273" i="9"/>
  <c r="L273" i="9"/>
  <c r="A75" i="9"/>
  <c r="A76" i="9" s="1"/>
  <c r="A77" i="9" s="1"/>
  <c r="A79" i="9"/>
  <c r="N272" i="10" l="1"/>
  <c r="P272" i="10" s="1"/>
  <c r="R272" i="10" s="1"/>
  <c r="N273" i="9"/>
  <c r="P273" i="9" s="1"/>
  <c r="R273" i="9" s="1"/>
  <c r="T273" i="9" s="1"/>
  <c r="V273" i="9" s="1"/>
  <c r="V270" i="10"/>
  <c r="M273" i="10"/>
  <c r="L273" i="10"/>
  <c r="A84" i="10"/>
  <c r="A80" i="10"/>
  <c r="A81" i="10" s="1"/>
  <c r="A82" i="10" s="1"/>
  <c r="A80" i="9"/>
  <c r="A81" i="9" s="1"/>
  <c r="A82" i="9" s="1"/>
  <c r="A84" i="9"/>
  <c r="M274" i="9"/>
  <c r="L274" i="9"/>
  <c r="N273" i="10" l="1"/>
  <c r="P273" i="10" s="1"/>
  <c r="R273" i="10" s="1"/>
  <c r="T273" i="10" s="1"/>
  <c r="V273" i="10" s="1"/>
  <c r="M274" i="10"/>
  <c r="L274" i="10"/>
  <c r="T272" i="10"/>
  <c r="A89" i="10"/>
  <c r="A85" i="10"/>
  <c r="A86" i="10" s="1"/>
  <c r="A87" i="10" s="1"/>
  <c r="A85" i="9"/>
  <c r="A86" i="9" s="1"/>
  <c r="A87" i="9" s="1"/>
  <c r="A89" i="9"/>
  <c r="M275" i="9"/>
  <c r="L275" i="9"/>
  <c r="N275" i="9" l="1"/>
  <c r="P275" i="9" s="1"/>
  <c r="R275" i="9" s="1"/>
  <c r="T275" i="9" s="1"/>
  <c r="V275" i="9" s="1"/>
  <c r="V272" i="10"/>
  <c r="M275" i="10"/>
  <c r="L275" i="10"/>
  <c r="A94" i="10"/>
  <c r="A90" i="10"/>
  <c r="A91" i="10" s="1"/>
  <c r="A92" i="10" s="1"/>
  <c r="L276" i="9"/>
  <c r="M276" i="9"/>
  <c r="A90" i="9"/>
  <c r="A91" i="9" s="1"/>
  <c r="A92" i="9" s="1"/>
  <c r="A94" i="9"/>
  <c r="N276" i="9" l="1"/>
  <c r="P276" i="9" s="1"/>
  <c r="R276" i="9" s="1"/>
  <c r="T276" i="9" s="1"/>
  <c r="V276" i="9" s="1"/>
  <c r="P275" i="10"/>
  <c r="R275" i="10" s="1"/>
  <c r="T275" i="10" s="1"/>
  <c r="V275" i="10" s="1"/>
  <c r="M276" i="10"/>
  <c r="L276" i="10"/>
  <c r="N276" i="10" s="1"/>
  <c r="A99" i="10"/>
  <c r="A95" i="10"/>
  <c r="A96" i="10" s="1"/>
  <c r="A97" i="10" s="1"/>
  <c r="A95" i="9"/>
  <c r="A96" i="9" s="1"/>
  <c r="A97" i="9" s="1"/>
  <c r="A99" i="9"/>
  <c r="L277" i="9"/>
  <c r="N277" i="9" s="1"/>
  <c r="M277" i="9"/>
  <c r="P276" i="10" l="1"/>
  <c r="R276" i="10" s="1"/>
  <c r="T276" i="10" s="1"/>
  <c r="V276" i="10" s="1"/>
  <c r="M277" i="10"/>
  <c r="L277" i="10"/>
  <c r="N277" i="10" s="1"/>
  <c r="A104" i="10"/>
  <c r="A100" i="10"/>
  <c r="A101" i="10" s="1"/>
  <c r="A102" i="10" s="1"/>
  <c r="P277" i="9"/>
  <c r="R277" i="9" s="1"/>
  <c r="T277" i="9" s="1"/>
  <c r="V277" i="9" s="1"/>
  <c r="A100" i="9"/>
  <c r="A101" i="9" s="1"/>
  <c r="A102" i="9" s="1"/>
  <c r="A104" i="9"/>
  <c r="M278" i="9"/>
  <c r="L278" i="9"/>
  <c r="N278" i="9" l="1"/>
  <c r="P278" i="9" s="1"/>
  <c r="R278" i="9" s="1"/>
  <c r="T278" i="9" s="1"/>
  <c r="V278" i="9" s="1"/>
  <c r="P277" i="10"/>
  <c r="R277" i="10" s="1"/>
  <c r="T277" i="10" s="1"/>
  <c r="V277" i="10" s="1"/>
  <c r="M278" i="10"/>
  <c r="L278" i="10"/>
  <c r="N278" i="10" s="1"/>
  <c r="A109" i="10"/>
  <c r="A105" i="10"/>
  <c r="A106" i="10" s="1"/>
  <c r="A107" i="10" s="1"/>
  <c r="A105" i="9"/>
  <c r="A106" i="9" s="1"/>
  <c r="A107" i="9" s="1"/>
  <c r="A109" i="9"/>
  <c r="M279" i="9"/>
  <c r="L279" i="9"/>
  <c r="N279" i="9" l="1"/>
  <c r="P279" i="9" s="1"/>
  <c r="R279" i="9" s="1"/>
  <c r="T279" i="9" s="1"/>
  <c r="V279" i="9" s="1"/>
  <c r="P278" i="10"/>
  <c r="R278" i="10" s="1"/>
  <c r="T278" i="10" s="1"/>
  <c r="V278" i="10" s="1"/>
  <c r="M279" i="10"/>
  <c r="L279" i="10"/>
  <c r="N279" i="10" s="1"/>
  <c r="A114" i="10"/>
  <c r="A110" i="10"/>
  <c r="A111" i="10" s="1"/>
  <c r="A112" i="10" s="1"/>
  <c r="M280" i="9"/>
  <c r="L280" i="9"/>
  <c r="A110" i="9"/>
  <c r="A111" i="9" s="1"/>
  <c r="A112" i="9" s="1"/>
  <c r="A114" i="9"/>
  <c r="N280" i="9" l="1"/>
  <c r="P280" i="9" s="1"/>
  <c r="R280" i="9" s="1"/>
  <c r="T280" i="9" s="1"/>
  <c r="V280" i="9" s="1"/>
  <c r="P279" i="10"/>
  <c r="R279" i="10" s="1"/>
  <c r="T279" i="10" s="1"/>
  <c r="V279" i="10" s="1"/>
  <c r="M280" i="10"/>
  <c r="L280" i="10"/>
  <c r="N280" i="10" s="1"/>
  <c r="A119" i="10"/>
  <c r="A115" i="10"/>
  <c r="A116" i="10" s="1"/>
  <c r="A117" i="10" s="1"/>
  <c r="A115" i="9"/>
  <c r="A116" i="9" s="1"/>
  <c r="A117" i="9" s="1"/>
  <c r="A119" i="9"/>
  <c r="M281" i="9"/>
  <c r="L281" i="9"/>
  <c r="N281" i="9" l="1"/>
  <c r="P281" i="9" s="1"/>
  <c r="R281" i="9" s="1"/>
  <c r="T281" i="9" s="1"/>
  <c r="V281" i="9" s="1"/>
  <c r="P280" i="10"/>
  <c r="R280" i="10" s="1"/>
  <c r="T280" i="10" s="1"/>
  <c r="V280" i="10" s="1"/>
  <c r="M281" i="10"/>
  <c r="L281" i="10"/>
  <c r="N281" i="10" s="1"/>
  <c r="A124" i="10"/>
  <c r="A120" i="10"/>
  <c r="A121" i="10" s="1"/>
  <c r="A122" i="10" s="1"/>
  <c r="M282" i="9"/>
  <c r="L282" i="9"/>
  <c r="A120" i="9"/>
  <c r="A121" i="9" s="1"/>
  <c r="A122" i="9" s="1"/>
  <c r="A124" i="9"/>
  <c r="N282" i="9" l="1"/>
  <c r="P282" i="9" s="1"/>
  <c r="R282" i="9" s="1"/>
  <c r="T282" i="9" s="1"/>
  <c r="V282" i="9" s="1"/>
  <c r="P281" i="10"/>
  <c r="R281" i="10" s="1"/>
  <c r="T281" i="10" s="1"/>
  <c r="V281" i="10" s="1"/>
  <c r="M282" i="10"/>
  <c r="L282" i="10"/>
  <c r="N282" i="10" s="1"/>
  <c r="A129" i="10"/>
  <c r="A125" i="10"/>
  <c r="A126" i="10" s="1"/>
  <c r="A127" i="10" s="1"/>
  <c r="M283" i="9"/>
  <c r="L283" i="9"/>
  <c r="A125" i="9"/>
  <c r="A126" i="9" s="1"/>
  <c r="A127" i="9" s="1"/>
  <c r="A129" i="9"/>
  <c r="N283" i="9" l="1"/>
  <c r="P283" i="9" s="1"/>
  <c r="R283" i="9" s="1"/>
  <c r="T283" i="9" s="1"/>
  <c r="V283" i="9" s="1"/>
  <c r="P282" i="10"/>
  <c r="R282" i="10" s="1"/>
  <c r="T282" i="10" s="1"/>
  <c r="V282" i="10" s="1"/>
  <c r="M283" i="10"/>
  <c r="L283" i="10"/>
  <c r="N283" i="10" s="1"/>
  <c r="A134" i="10"/>
  <c r="A130" i="10"/>
  <c r="A131" i="10" s="1"/>
  <c r="A132" i="10" s="1"/>
  <c r="M284" i="9"/>
  <c r="M285" i="9" s="1"/>
  <c r="L284" i="9"/>
  <c r="A130" i="9"/>
  <c r="A131" i="9" s="1"/>
  <c r="A132" i="9" s="1"/>
  <c r="A134" i="9"/>
  <c r="N284" i="9" l="1"/>
  <c r="P284" i="9" s="1"/>
  <c r="R284" i="9" s="1"/>
  <c r="T284" i="9" s="1"/>
  <c r="V284" i="9" s="1"/>
  <c r="L285" i="9"/>
  <c r="P283" i="10"/>
  <c r="R283" i="10" s="1"/>
  <c r="T283" i="10" s="1"/>
  <c r="V283" i="10" s="1"/>
  <c r="M284" i="10"/>
  <c r="L284" i="10"/>
  <c r="N284" i="10" s="1"/>
  <c r="A139" i="10"/>
  <c r="A135" i="10"/>
  <c r="A136" i="10" s="1"/>
  <c r="A137" i="10" s="1"/>
  <c r="A135" i="9"/>
  <c r="A136" i="9" s="1"/>
  <c r="A137" i="9" s="1"/>
  <c r="A139" i="9"/>
  <c r="M286" i="9"/>
  <c r="N285" i="9" l="1"/>
  <c r="P285" i="9" s="1"/>
  <c r="R285" i="9" s="1"/>
  <c r="T285" i="9" s="1"/>
  <c r="V285" i="9" s="1"/>
  <c r="L286" i="9"/>
  <c r="P284" i="10"/>
  <c r="R284" i="10" s="1"/>
  <c r="T284" i="10" s="1"/>
  <c r="V284" i="10" s="1"/>
  <c r="M285" i="10"/>
  <c r="L285" i="10"/>
  <c r="N285" i="10" s="1"/>
  <c r="A144" i="10"/>
  <c r="A140" i="10"/>
  <c r="A141" i="10" s="1"/>
  <c r="A142" i="10" s="1"/>
  <c r="A140" i="9"/>
  <c r="A141" i="9" s="1"/>
  <c r="A142" i="9" s="1"/>
  <c r="A144" i="9"/>
  <c r="M287" i="9"/>
  <c r="M288" i="9" l="1"/>
  <c r="N286" i="9"/>
  <c r="P286" i="9" s="1"/>
  <c r="R286" i="9" s="1"/>
  <c r="T286" i="9" s="1"/>
  <c r="V286" i="9" s="1"/>
  <c r="L287" i="9"/>
  <c r="P285" i="10"/>
  <c r="R285" i="10" s="1"/>
  <c r="T285" i="10" s="1"/>
  <c r="V285" i="10" s="1"/>
  <c r="M286" i="10"/>
  <c r="L286" i="10"/>
  <c r="N286" i="10" s="1"/>
  <c r="A149" i="10"/>
  <c r="A145" i="10"/>
  <c r="A146" i="10" s="1"/>
  <c r="A147" i="10" s="1"/>
  <c r="A145" i="9"/>
  <c r="A146" i="9" s="1"/>
  <c r="A147" i="9" s="1"/>
  <c r="A149" i="9"/>
  <c r="A154" i="9" s="1"/>
  <c r="A155" i="9" s="1"/>
  <c r="A156" i="9" s="1"/>
  <c r="A157" i="9" s="1"/>
  <c r="N287" i="9" l="1"/>
  <c r="P287" i="9" s="1"/>
  <c r="R287" i="9" s="1"/>
  <c r="T287" i="9" s="1"/>
  <c r="V287" i="9" s="1"/>
  <c r="L288" i="9"/>
  <c r="N288" i="9" s="1"/>
  <c r="P288" i="9" s="1"/>
  <c r="R288" i="9" s="1"/>
  <c r="T288" i="9" s="1"/>
  <c r="V288" i="9" s="1"/>
  <c r="M289" i="9"/>
  <c r="M290" i="9" s="1"/>
  <c r="P286" i="10"/>
  <c r="R286" i="10" s="1"/>
  <c r="T286" i="10" s="1"/>
  <c r="V286" i="10" s="1"/>
  <c r="M287" i="10"/>
  <c r="L287" i="10"/>
  <c r="N287" i="10" s="1"/>
  <c r="A154" i="10"/>
  <c r="A150" i="10"/>
  <c r="A151" i="10" s="1"/>
  <c r="A152" i="10" s="1"/>
  <c r="A159" i="9"/>
  <c r="A160" i="9" s="1"/>
  <c r="A161" i="9" s="1"/>
  <c r="A162" i="9" s="1"/>
  <c r="A150" i="9"/>
  <c r="A151" i="9" s="1"/>
  <c r="A152" i="9" s="1"/>
  <c r="L289" i="9" l="1"/>
  <c r="L290" i="9"/>
  <c r="N290" i="9" s="1"/>
  <c r="P290" i="9" s="1"/>
  <c r="R290" i="9" s="1"/>
  <c r="T290" i="9" s="1"/>
  <c r="V290" i="9" s="1"/>
  <c r="N289" i="9"/>
  <c r="P287" i="10"/>
  <c r="R287" i="10" s="1"/>
  <c r="T287" i="10" s="1"/>
  <c r="V287" i="10" s="1"/>
  <c r="M288" i="10"/>
  <c r="L288" i="10"/>
  <c r="N288" i="10" s="1"/>
  <c r="A159" i="10"/>
  <c r="A155" i="10"/>
  <c r="A156" i="10" s="1"/>
  <c r="A157" i="10" s="1"/>
  <c r="A164" i="9"/>
  <c r="A169" i="9" s="1"/>
  <c r="M289" i="10" l="1"/>
  <c r="L289" i="10"/>
  <c r="N289" i="10" s="1"/>
  <c r="P289" i="10" s="1"/>
  <c r="R289" i="10" s="1"/>
  <c r="T289" i="10" s="1"/>
  <c r="V289" i="10" s="1"/>
  <c r="P289" i="9"/>
  <c r="R289" i="9" s="1"/>
  <c r="T289" i="9" s="1"/>
  <c r="V289" i="9" s="1"/>
  <c r="N274" i="9"/>
  <c r="P274" i="9" s="1"/>
  <c r="P292" i="9" s="1"/>
  <c r="A174" i="9"/>
  <c r="A175" i="9" s="1"/>
  <c r="A176" i="9" s="1"/>
  <c r="A177" i="9" s="1"/>
  <c r="A170" i="9"/>
  <c r="A171" i="9" s="1"/>
  <c r="A172" i="9" s="1"/>
  <c r="P288" i="10"/>
  <c r="A164" i="10"/>
  <c r="A169" i="10" s="1"/>
  <c r="A160" i="10"/>
  <c r="A161" i="10" s="1"/>
  <c r="A162" i="10" s="1"/>
  <c r="A165" i="9"/>
  <c r="A166" i="9" s="1"/>
  <c r="A167" i="9" s="1"/>
  <c r="M290" i="10" l="1"/>
  <c r="L290" i="10"/>
  <c r="N290" i="10" s="1"/>
  <c r="R288" i="10"/>
  <c r="A170" i="10"/>
  <c r="A171" i="10" s="1"/>
  <c r="A172" i="10" s="1"/>
  <c r="A174" i="10"/>
  <c r="A175" i="10" s="1"/>
  <c r="A176" i="10" s="1"/>
  <c r="A177" i="10" s="1"/>
  <c r="R274" i="9"/>
  <c r="R292" i="9" s="1"/>
  <c r="A165" i="10"/>
  <c r="A166" i="10" s="1"/>
  <c r="A167" i="10" s="1"/>
  <c r="T274" i="9" l="1"/>
  <c r="V274" i="9" s="1"/>
  <c r="V292" i="9" s="1"/>
  <c r="P290" i="10"/>
  <c r="R290" i="10" s="1"/>
  <c r="T290" i="10" s="1"/>
  <c r="V290" i="10" s="1"/>
  <c r="N274" i="10"/>
  <c r="P274" i="10" s="1"/>
  <c r="R274" i="10" s="1"/>
  <c r="T288" i="10"/>
  <c r="T292" i="9" l="1"/>
  <c r="T294" i="9" s="1"/>
  <c r="T218" i="9" s="1"/>
  <c r="P292" i="10"/>
  <c r="V288" i="10"/>
  <c r="T274" i="10"/>
  <c r="R292" i="10"/>
  <c r="V274" i="10" l="1"/>
  <c r="V292" i="10" s="1"/>
  <c r="T292" i="10"/>
  <c r="U237" i="9"/>
  <c r="T231" i="9"/>
  <c r="T294" i="10" l="1"/>
  <c r="T218" i="10" s="1"/>
  <c r="T231" i="10" l="1"/>
  <c r="U237" i="10"/>
  <c r="U238" i="9"/>
  <c r="U242" i="9"/>
  <c r="U242" i="10" l="1"/>
  <c r="U238" i="10"/>
</calcChain>
</file>

<file path=xl/sharedStrings.xml><?xml version="1.0" encoding="utf-8"?>
<sst xmlns="http://schemas.openxmlformats.org/spreadsheetml/2006/main" count="532" uniqueCount="110">
  <si>
    <t xml:space="preserve">MEDICARE SUPPLEMENT REFUND CALCULATION FORM     </t>
  </si>
  <si>
    <t>FOR CALENDAR YEAR ENDING DECEMBER 31,</t>
  </si>
  <si>
    <t>Enter data in gray cells only.  Do not delete rows, columns, cells, or formulas.  Submit in Excel format.</t>
  </si>
  <si>
    <t>TYPE:</t>
  </si>
  <si>
    <t>Individual</t>
  </si>
  <si>
    <t>SMSBP:</t>
  </si>
  <si>
    <t>FOR THE STATE OF:</t>
  </si>
  <si>
    <t>PA</t>
  </si>
  <si>
    <t>COMPANY NAME:</t>
  </si>
  <si>
    <t>NAIC GROUP CODE:</t>
  </si>
  <si>
    <t>NAIC #:</t>
  </si>
  <si>
    <t>ADDRESS:</t>
  </si>
  <si>
    <t>PERSON COMPLETING THIS EXHIBIT:</t>
  </si>
  <si>
    <t>TITLE:</t>
  </si>
  <si>
    <t>TEL NO:</t>
  </si>
  <si>
    <t>YEAR</t>
  </si>
  <si>
    <t>CALENDAR YEAR EXPERIENCE</t>
  </si>
  <si>
    <t>OF</t>
  </si>
  <si>
    <t>ISSUE</t>
  </si>
  <si>
    <t>DATA ITEM</t>
  </si>
  <si>
    <t>TOTAL</t>
  </si>
  <si>
    <t>EARNED PREMIUM</t>
  </si>
  <si>
    <t>INCURRED CLAIMS</t>
  </si>
  <si>
    <t>LIFE YRS EXPOSED</t>
  </si>
  <si>
    <t>ANNUALIZED PREM</t>
  </si>
  <si>
    <t>FOR</t>
  </si>
  <si>
    <t>ALL</t>
  </si>
  <si>
    <t>YEARS</t>
  </si>
  <si>
    <t>WITHOUT</t>
  </si>
  <si>
    <t>CURRENT</t>
  </si>
  <si>
    <t>YEAR'S</t>
  </si>
  <si>
    <t>ISSUES</t>
  </si>
  <si>
    <t>*</t>
  </si>
  <si>
    <t>EARNED</t>
  </si>
  <si>
    <t>INCURRED</t>
  </si>
  <si>
    <t>PREMIUM</t>
  </si>
  <si>
    <t>CLAIMS</t>
  </si>
  <si>
    <t>LINE #</t>
  </si>
  <si>
    <t>(Column a)</t>
  </si>
  <si>
    <t>(Column b)</t>
  </si>
  <si>
    <t>Current Year's Experience</t>
  </si>
  <si>
    <t>A)</t>
  </si>
  <si>
    <t>Total (All Policy Years)</t>
  </si>
  <si>
    <t>B)</t>
  </si>
  <si>
    <t>Current Year's Issues</t>
  </si>
  <si>
    <t>C)</t>
  </si>
  <si>
    <t>Net (1A - 1B)</t>
  </si>
  <si>
    <t>Past Years' Experience (All Policy Years)</t>
  </si>
  <si>
    <t>Total Experience (1C + 2)</t>
  </si>
  <si>
    <t>Refunds Last Year (Excluding Interest)</t>
  </si>
  <si>
    <t>Previous Refunds Since Inception (Excluding Interest)</t>
  </si>
  <si>
    <t>Refunds Since Inception (Excluding Interest)</t>
  </si>
  <si>
    <t>Benchmark Ratio Since Inception</t>
  </si>
  <si>
    <t>RATIO 1</t>
  </si>
  <si>
    <t>Experience Ratio Since Inception</t>
  </si>
  <si>
    <t>(Line 3 Column b) / ([Line 3 Column a] - Line 6)</t>
  </si>
  <si>
    <t>RATIO 2</t>
  </si>
  <si>
    <t>Life Years Exposed Since Inception</t>
  </si>
  <si>
    <t>Tolerance Permitted</t>
  </si>
  <si>
    <t>Adjustment to Incurred Claims for Credibility</t>
  </si>
  <si>
    <t xml:space="preserve">RATIO 3 = Ratio 2 + Tolerance </t>
  </si>
  <si>
    <t>Adjusted Incurred Claims</t>
  </si>
  <si>
    <t/>
  </si>
  <si>
    <t>(Line 3 Column a - Line 6) x Line 11</t>
  </si>
  <si>
    <t>Refund Due</t>
  </si>
  <si>
    <t>(Line 3 Column a - Line 6 - (Line12 / Line7))</t>
  </si>
  <si>
    <t>De Minimis Amount</t>
  </si>
  <si>
    <t>(.005 x Annualized Premium Inforce at 12/31)</t>
  </si>
  <si>
    <t>CONCLUSION  FOR NO REFUND</t>
  </si>
  <si>
    <t>IF</t>
  </si>
  <si>
    <t>Line 9 &lt; 500 Life Years Exposed</t>
  </si>
  <si>
    <t>Line 11 &gt; Line 7</t>
  </si>
  <si>
    <t>Line 13 &lt; Line 14</t>
  </si>
  <si>
    <t>CONCLUSION FOR REFUND</t>
  </si>
  <si>
    <t xml:space="preserve">IF </t>
  </si>
  <si>
    <t>Line 13 &gt; Line 14</t>
  </si>
  <si>
    <t>CREDIBILITY TABLE</t>
  </si>
  <si>
    <t>LIFE YEARS</t>
  </si>
  <si>
    <t>TOLERANCE</t>
  </si>
  <si>
    <t>&lt;500</t>
  </si>
  <si>
    <t>Not Credible</t>
  </si>
  <si>
    <t>500-999</t>
  </si>
  <si>
    <t>1000-2499</t>
  </si>
  <si>
    <t>2500-4999</t>
  </si>
  <si>
    <t>5000-9999</t>
  </si>
  <si>
    <t>10000 or &gt;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</si>
  <si>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</si>
  <si>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</si>
  <si>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</si>
  <si>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</si>
  <si>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</si>
  <si>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</si>
  <si>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</si>
  <si>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</si>
  <si>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</si>
  <si>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</si>
  <si>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</si>
  <si>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CAL</t>
  </si>
  <si>
    <t>CUMUL</t>
  </si>
  <si>
    <t>POLICY</t>
  </si>
  <si>
    <t>FACTOR</t>
  </si>
  <si>
    <t>B x C</t>
  </si>
  <si>
    <t>LOSS R</t>
  </si>
  <si>
    <t>D x E</t>
  </si>
  <si>
    <t>B x G</t>
  </si>
  <si>
    <t>H x I</t>
  </si>
  <si>
    <t>YEAR LR</t>
  </si>
  <si>
    <t>TOTAL:</t>
  </si>
  <si>
    <t>BENCHMARK RATIO SINCE INCEPTION (RATIO 1):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</si>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</sst>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3.75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Continuous"/>
    </xf>
    <xf numFmtId="0" fontId="6" fillId="0" borderId="0" xfId="0" quotePrefix="1" applyFont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right"/>
    </xf>
    <xf numFmtId="0" fontId="1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1" fillId="0" borderId="0" xfId="0" quotePrefix="1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11" fillId="0" borderId="0" xfId="0" quotePrefix="1" applyFont="1" applyProtection="1"/>
    <xf numFmtId="0" fontId="0" fillId="0" borderId="8" xfId="0" applyBorder="1" applyProtection="1"/>
    <xf numFmtId="0" fontId="5" fillId="0" borderId="9" xfId="0" applyFont="1" applyBorder="1" applyProtection="1"/>
    <xf numFmtId="0" fontId="8" fillId="0" borderId="9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4" xfId="0" applyBorder="1" applyProtection="1"/>
    <xf numFmtId="0" fontId="0" fillId="0" borderId="10" xfId="0" applyBorder="1" applyProtection="1"/>
    <xf numFmtId="0" fontId="0" fillId="2" borderId="0" xfId="0" applyFill="1" applyAlignment="1" applyProtection="1">
      <alignment horizontal="center"/>
    </xf>
    <xf numFmtId="0" fontId="0" fillId="0" borderId="5" xfId="0" applyBorder="1" applyProtection="1"/>
    <xf numFmtId="164" fontId="0" fillId="0" borderId="0" xfId="0" applyNumberFormat="1" applyProtection="1"/>
    <xf numFmtId="0" fontId="0" fillId="0" borderId="10" xfId="0" quotePrefix="1" applyBorder="1" applyAlignment="1" applyProtection="1">
      <alignment horizontal="left"/>
    </xf>
    <xf numFmtId="0" fontId="0" fillId="0" borderId="11" xfId="0" applyBorder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left"/>
    </xf>
    <xf numFmtId="0" fontId="1" fillId="0" borderId="13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4" xfId="0" applyBorder="1" applyAlignment="1" applyProtection="1">
      <alignment horizontal="right"/>
    </xf>
    <xf numFmtId="0" fontId="1" fillId="0" borderId="12" xfId="0" applyFont="1" applyBorder="1" applyAlignment="1" applyProtection="1">
      <alignment horizontal="center"/>
    </xf>
    <xf numFmtId="0" fontId="1" fillId="0" borderId="14" xfId="0" applyFont="1" applyBorder="1" applyProtection="1"/>
    <xf numFmtId="0" fontId="1" fillId="0" borderId="17" xfId="0" applyFont="1" applyBorder="1" applyProtection="1"/>
    <xf numFmtId="0" fontId="1" fillId="0" borderId="15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Protection="1"/>
    <xf numFmtId="0" fontId="0" fillId="0" borderId="37" xfId="0" applyBorder="1" applyProtection="1"/>
    <xf numFmtId="0" fontId="0" fillId="0" borderId="17" xfId="0" applyFill="1" applyBorder="1" applyProtection="1"/>
    <xf numFmtId="0" fontId="0" fillId="0" borderId="15" xfId="0" applyBorder="1" applyAlignment="1" applyProtection="1">
      <alignment horizontal="right"/>
    </xf>
    <xf numFmtId="0" fontId="0" fillId="0" borderId="12" xfId="0" applyBorder="1" applyAlignment="1" applyProtection="1">
      <alignment horizontal="center"/>
    </xf>
    <xf numFmtId="0" fontId="0" fillId="0" borderId="1" xfId="0" applyBorder="1" applyProtection="1"/>
    <xf numFmtId="0" fontId="0" fillId="0" borderId="5" xfId="0" applyBorder="1" applyAlignment="1" applyProtection="1">
      <alignment horizontal="right"/>
    </xf>
    <xf numFmtId="0" fontId="4" fillId="0" borderId="12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Protection="1"/>
    <xf numFmtId="0" fontId="0" fillId="0" borderId="54" xfId="0" applyBorder="1" applyProtection="1"/>
    <xf numFmtId="0" fontId="0" fillId="0" borderId="20" xfId="0" applyBorder="1" applyAlignment="1" applyProtection="1">
      <alignment horizontal="right"/>
    </xf>
    <xf numFmtId="0" fontId="4" fillId="0" borderId="16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0" fillId="0" borderId="57" xfId="0" applyBorder="1" applyAlignment="1" applyProtection="1">
      <alignment horizontal="right"/>
    </xf>
    <xf numFmtId="0" fontId="0" fillId="3" borderId="57" xfId="0" applyFill="1" applyBorder="1" applyAlignment="1" applyProtection="1">
      <alignment horizontal="right"/>
    </xf>
    <xf numFmtId="0" fontId="0" fillId="0" borderId="58" xfId="0" applyBorder="1" applyProtection="1"/>
    <xf numFmtId="0" fontId="0" fillId="3" borderId="59" xfId="0" applyFill="1" applyBorder="1" applyAlignment="1" applyProtection="1">
      <alignment horizontal="right"/>
    </xf>
    <xf numFmtId="0" fontId="4" fillId="3" borderId="18" xfId="0" applyFont="1" applyFill="1" applyBorder="1" applyAlignment="1" applyProtection="1">
      <alignment horizontal="center"/>
    </xf>
    <xf numFmtId="0" fontId="0" fillId="3" borderId="19" xfId="0" applyFill="1" applyBorder="1" applyProtection="1"/>
    <xf numFmtId="0" fontId="0" fillId="3" borderId="54" xfId="0" applyFill="1" applyBorder="1" applyProtection="1"/>
    <xf numFmtId="1" fontId="0" fillId="0" borderId="12" xfId="0" applyNumberFormat="1" applyBorder="1" applyAlignment="1" applyProtection="1">
      <alignment horizontal="center"/>
    </xf>
    <xf numFmtId="1" fontId="4" fillId="0" borderId="12" xfId="0" applyNumberFormat="1" applyFont="1" applyBorder="1" applyAlignment="1" applyProtection="1">
      <alignment horizontal="center"/>
    </xf>
    <xf numFmtId="1" fontId="4" fillId="0" borderId="16" xfId="0" applyNumberFormat="1" applyFont="1" applyBorder="1" applyAlignment="1" applyProtection="1">
      <alignment horizontal="center"/>
    </xf>
    <xf numFmtId="1" fontId="4" fillId="0" borderId="18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0" fillId="0" borderId="54" xfId="0" applyBorder="1" applyAlignment="1" applyProtection="1">
      <alignment horizontal="right"/>
    </xf>
    <xf numFmtId="0" fontId="2" fillId="0" borderId="12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Protection="1"/>
    <xf numFmtId="0" fontId="0" fillId="0" borderId="22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2" fontId="0" fillId="0" borderId="0" xfId="0" applyNumberForma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Continuous"/>
    </xf>
    <xf numFmtId="0" fontId="0" fillId="0" borderId="2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5" xfId="0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27" xfId="0" applyBorder="1" applyAlignment="1" applyProtection="1">
      <alignment horizontal="center"/>
    </xf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0" xfId="0" quotePrefix="1" applyAlignment="1" applyProtection="1">
      <alignment horizontal="right"/>
    </xf>
    <xf numFmtId="0" fontId="0" fillId="0" borderId="31" xfId="0" applyBorder="1" applyAlignment="1" applyProtection="1">
      <alignment horizontal="center"/>
    </xf>
    <xf numFmtId="0" fontId="0" fillId="0" borderId="32" xfId="0" quotePrefix="1" applyBorder="1" applyAlignment="1" applyProtection="1">
      <alignment horizontal="right"/>
    </xf>
    <xf numFmtId="0" fontId="0" fillId="0" borderId="32" xfId="0" applyBorder="1" applyProtection="1"/>
    <xf numFmtId="0" fontId="0" fillId="0" borderId="3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4" xfId="0" applyBorder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35" xfId="0" applyBorder="1" applyProtection="1"/>
    <xf numFmtId="0" fontId="0" fillId="0" borderId="2" xfId="0" applyBorder="1" applyAlignment="1" applyProtection="1">
      <alignment horizontal="right"/>
    </xf>
    <xf numFmtId="0" fontId="0" fillId="0" borderId="36" xfId="0" applyBorder="1" applyAlignment="1" applyProtection="1">
      <alignment horizontal="right"/>
    </xf>
    <xf numFmtId="0" fontId="0" fillId="0" borderId="37" xfId="0" applyBorder="1" applyAlignment="1" applyProtection="1">
      <alignment horizontal="right"/>
    </xf>
    <xf numFmtId="0" fontId="0" fillId="0" borderId="14" xfId="0" applyBorder="1" applyProtection="1"/>
    <xf numFmtId="0" fontId="0" fillId="0" borderId="38" xfId="0" applyBorder="1" applyAlignment="1" applyProtection="1">
      <alignment horizontal="right"/>
    </xf>
    <xf numFmtId="0" fontId="0" fillId="0" borderId="34" xfId="0" quotePrefix="1" applyBorder="1" applyAlignment="1" applyProtection="1">
      <alignment horizontal="center"/>
    </xf>
    <xf numFmtId="0" fontId="0" fillId="0" borderId="35" xfId="0" applyBorder="1" applyAlignment="1" applyProtection="1">
      <alignment horizontal="left"/>
    </xf>
    <xf numFmtId="0" fontId="0" fillId="0" borderId="39" xfId="0" applyBorder="1" applyProtection="1"/>
    <xf numFmtId="0" fontId="0" fillId="0" borderId="2" xfId="0" applyBorder="1" applyProtection="1"/>
    <xf numFmtId="0" fontId="0" fillId="0" borderId="0" xfId="0" quotePrefix="1" applyAlignment="1" applyProtection="1">
      <alignment horizontal="left"/>
    </xf>
    <xf numFmtId="0" fontId="0" fillId="0" borderId="25" xfId="0" applyBorder="1" applyProtection="1"/>
    <xf numFmtId="164" fontId="0" fillId="0" borderId="2" xfId="0" applyNumberFormat="1" applyBorder="1" applyAlignment="1" applyProtection="1">
      <alignment horizontal="right"/>
    </xf>
    <xf numFmtId="0" fontId="9" fillId="0" borderId="0" xfId="0" applyFont="1" applyProtection="1"/>
    <xf numFmtId="164" fontId="0" fillId="0" borderId="2" xfId="0" quotePrefix="1" applyNumberFormat="1" applyBorder="1" applyAlignment="1" applyProtection="1">
      <alignment horizontal="right"/>
    </xf>
    <xf numFmtId="0" fontId="0" fillId="0" borderId="39" xfId="0" quotePrefix="1" applyBorder="1" applyAlignment="1" applyProtection="1">
      <alignment horizontal="left"/>
    </xf>
    <xf numFmtId="0" fontId="0" fillId="0" borderId="25" xfId="0" quotePrefix="1" applyBorder="1" applyAlignment="1" applyProtection="1">
      <alignment horizontal="right"/>
    </xf>
    <xf numFmtId="0" fontId="0" fillId="0" borderId="35" xfId="0" quotePrefix="1" applyBorder="1" applyAlignment="1" applyProtection="1">
      <alignment horizontal="left"/>
    </xf>
    <xf numFmtId="1" fontId="0" fillId="0" borderId="2" xfId="0" applyNumberFormat="1" applyBorder="1" applyAlignment="1" applyProtection="1">
      <alignment horizontal="right"/>
    </xf>
    <xf numFmtId="1" fontId="0" fillId="0" borderId="39" xfId="0" applyNumberFormat="1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" fontId="0" fillId="0" borderId="40" xfId="0" applyNumberFormat="1" applyBorder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1" fillId="0" borderId="8" xfId="0" quotePrefix="1" applyFont="1" applyBorder="1" applyAlignment="1" applyProtection="1">
      <alignment horizontal="centerContinuous"/>
    </xf>
    <xf numFmtId="0" fontId="1" fillId="0" borderId="9" xfId="0" quotePrefix="1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Continuous"/>
    </xf>
    <xf numFmtId="0" fontId="0" fillId="0" borderId="9" xfId="0" applyBorder="1" applyAlignment="1" applyProtection="1">
      <alignment horizontal="centerContinuous"/>
    </xf>
    <xf numFmtId="0" fontId="0" fillId="0" borderId="4" xfId="0" applyBorder="1" applyAlignment="1" applyProtection="1">
      <alignment horizontal="centerContinuous"/>
    </xf>
    <xf numFmtId="0" fontId="1" fillId="0" borderId="10" xfId="0" quotePrefix="1" applyFont="1" applyBorder="1" applyAlignment="1" applyProtection="1">
      <alignment horizontal="centerContinuous"/>
    </xf>
    <xf numFmtId="0" fontId="1" fillId="0" borderId="0" xfId="0" quotePrefix="1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5" xfId="0" applyBorder="1" applyAlignment="1" applyProtection="1">
      <alignment horizontal="centerContinuous"/>
    </xf>
    <xf numFmtId="0" fontId="2" fillId="0" borderId="10" xfId="0" applyFont="1" applyBorder="1" applyAlignment="1" applyProtection="1">
      <alignment horizontal="center"/>
    </xf>
    <xf numFmtId="0" fontId="10" fillId="0" borderId="0" xfId="0" applyFont="1" applyProtection="1"/>
    <xf numFmtId="0" fontId="1" fillId="0" borderId="41" xfId="0" applyFont="1" applyBorder="1" applyAlignment="1" applyProtection="1">
      <alignment horizontal="centerContinuous"/>
    </xf>
    <xf numFmtId="0" fontId="1" fillId="0" borderId="42" xfId="0" applyFont="1" applyBorder="1" applyAlignment="1" applyProtection="1">
      <alignment horizontal="centerContinuous"/>
    </xf>
    <xf numFmtId="0" fontId="0" fillId="0" borderId="42" xfId="0" applyBorder="1" applyAlignment="1" applyProtection="1">
      <alignment horizontal="centerContinuous"/>
    </xf>
    <xf numFmtId="0" fontId="0" fillId="0" borderId="43" xfId="0" applyBorder="1" applyAlignment="1" applyProtection="1">
      <alignment horizontal="centerContinuous"/>
    </xf>
    <xf numFmtId="0" fontId="1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"/>
    </xf>
    <xf numFmtId="0" fontId="2" fillId="0" borderId="7" xfId="0" applyFont="1" applyBorder="1" applyProtection="1"/>
    <xf numFmtId="0" fontId="1" fillId="0" borderId="7" xfId="0" applyFont="1" applyBorder="1" applyProtection="1"/>
    <xf numFmtId="0" fontId="0" fillId="0" borderId="31" xfId="0" applyBorder="1" applyProtection="1"/>
    <xf numFmtId="0" fontId="2" fillId="0" borderId="44" xfId="0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left"/>
    </xf>
    <xf numFmtId="0" fontId="0" fillId="0" borderId="45" xfId="0" applyBorder="1" applyProtection="1"/>
    <xf numFmtId="0" fontId="0" fillId="0" borderId="46" xfId="0" quotePrefix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47" xfId="0" quotePrefix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0" fillId="0" borderId="13" xfId="0" applyBorder="1" applyProtection="1"/>
    <xf numFmtId="0" fontId="0" fillId="0" borderId="4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quotePrefix="1" applyBorder="1" applyAlignment="1" applyProtection="1">
      <alignment horizontal="center"/>
    </xf>
    <xf numFmtId="0" fontId="0" fillId="0" borderId="15" xfId="0" applyBorder="1" applyProtection="1"/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3" fontId="0" fillId="0" borderId="50" xfId="0" applyNumberFormat="1" applyBorder="1" applyAlignment="1" applyProtection="1">
      <alignment horizontal="center"/>
    </xf>
    <xf numFmtId="164" fontId="0" fillId="0" borderId="50" xfId="0" applyNumberFormat="1" applyBorder="1" applyAlignment="1" applyProtection="1">
      <alignment horizontal="center"/>
    </xf>
    <xf numFmtId="2" fontId="0" fillId="0" borderId="39" xfId="0" applyNumberForma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164" fontId="0" fillId="0" borderId="56" xfId="0" applyNumberFormat="1" applyBorder="1" applyAlignment="1" applyProtection="1">
      <alignment horizontal="center"/>
    </xf>
    <xf numFmtId="3" fontId="0" fillId="0" borderId="56" xfId="0" applyNumberFormat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4" borderId="55" xfId="0" applyFill="1" applyBorder="1" applyAlignment="1" applyProtection="1">
      <alignment horizontal="center"/>
    </xf>
    <xf numFmtId="0" fontId="0" fillId="4" borderId="56" xfId="0" applyFill="1" applyBorder="1" applyAlignment="1" applyProtection="1">
      <alignment horizontal="center"/>
    </xf>
    <xf numFmtId="3" fontId="0" fillId="4" borderId="50" xfId="0" applyNumberFormat="1" applyFill="1" applyBorder="1" applyAlignment="1" applyProtection="1">
      <alignment horizontal="center"/>
    </xf>
    <xf numFmtId="164" fontId="0" fillId="4" borderId="56" xfId="0" applyNumberFormat="1" applyFill="1" applyBorder="1" applyAlignment="1" applyProtection="1">
      <alignment horizontal="center"/>
    </xf>
    <xf numFmtId="3" fontId="0" fillId="4" borderId="56" xfId="0" applyNumberFormat="1" applyFill="1" applyBorder="1" applyAlignment="1" applyProtection="1">
      <alignment horizontal="center"/>
    </xf>
    <xf numFmtId="0" fontId="0" fillId="4" borderId="45" xfId="0" applyFill="1" applyBorder="1" applyAlignment="1" applyProtection="1">
      <alignment horizontal="center"/>
    </xf>
    <xf numFmtId="0" fontId="0" fillId="4" borderId="60" xfId="0" applyFill="1" applyBorder="1" applyAlignment="1" applyProtection="1">
      <alignment horizontal="center"/>
    </xf>
    <xf numFmtId="0" fontId="0" fillId="4" borderId="61" xfId="0" applyFill="1" applyBorder="1" applyAlignment="1" applyProtection="1">
      <alignment horizontal="center"/>
    </xf>
    <xf numFmtId="3" fontId="0" fillId="4" borderId="61" xfId="0" applyNumberFormat="1" applyFill="1" applyBorder="1" applyAlignment="1" applyProtection="1">
      <alignment horizontal="center"/>
    </xf>
    <xf numFmtId="164" fontId="0" fillId="4" borderId="61" xfId="0" applyNumberFormat="1" applyFill="1" applyBorder="1" applyAlignment="1" applyProtection="1">
      <alignment horizontal="center"/>
    </xf>
    <xf numFmtId="0" fontId="0" fillId="4" borderId="62" xfId="0" applyFill="1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3" fontId="0" fillId="0" borderId="52" xfId="0" applyNumberFormat="1" applyBorder="1" applyAlignment="1" applyProtection="1">
      <alignment horizontal="center"/>
    </xf>
    <xf numFmtId="164" fontId="0" fillId="0" borderId="52" xfId="0" applyNumberForma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0" fillId="0" borderId="7" xfId="0" applyNumberFormat="1" applyBorder="1" applyProtection="1"/>
    <xf numFmtId="0" fontId="2" fillId="2" borderId="1" xfId="0" applyFont="1" applyFill="1" applyBorder="1" applyProtection="1">
      <protection locked="0"/>
    </xf>
    <xf numFmtId="0" fontId="0" fillId="3" borderId="5" xfId="0" applyFill="1" applyBorder="1" applyAlignment="1" applyProtection="1">
      <alignment horizontal="right"/>
    </xf>
    <xf numFmtId="0" fontId="0" fillId="3" borderId="20" xfId="0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center"/>
    </xf>
    <xf numFmtId="3" fontId="0" fillId="4" borderId="1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0" borderId="8" xfId="0" applyFill="1" applyBorder="1" applyProtection="1"/>
    <xf numFmtId="0" fontId="5" fillId="0" borderId="9" xfId="0" applyFont="1" applyFill="1" applyBorder="1" applyProtection="1"/>
    <xf numFmtId="0" fontId="8" fillId="0" borderId="9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4" xfId="0" applyFill="1" applyBorder="1" applyProtection="1"/>
    <xf numFmtId="0" fontId="0" fillId="0" borderId="1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5" xfId="0" applyFill="1" applyBorder="1" applyProtection="1"/>
    <xf numFmtId="0" fontId="0" fillId="0" borderId="0" xfId="0" applyFill="1" applyAlignment="1" applyProtection="1">
      <alignment horizontal="left"/>
    </xf>
    <xf numFmtId="0" fontId="0" fillId="0" borderId="10" xfId="0" quotePrefix="1" applyFill="1" applyBorder="1" applyAlignment="1" applyProtection="1">
      <alignment horizontal="left"/>
    </xf>
    <xf numFmtId="0" fontId="0" fillId="0" borderId="11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horizontal="left"/>
    </xf>
    <xf numFmtId="0" fontId="0" fillId="0" borderId="6" xfId="0" applyFill="1" applyBorder="1" applyProtection="1"/>
    <xf numFmtId="0" fontId="6" fillId="0" borderId="0" xfId="0" applyFont="1" applyFill="1" applyAlignment="1" applyProtection="1">
      <alignment horizontal="left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horizontal="centerContinuous"/>
    </xf>
    <xf numFmtId="0" fontId="7" fillId="0" borderId="0" xfId="0" applyFont="1" applyFill="1" applyProtection="1"/>
    <xf numFmtId="0" fontId="6" fillId="0" borderId="0" xfId="0" quotePrefix="1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Protection="1"/>
    <xf numFmtId="0" fontId="1" fillId="0" borderId="0" xfId="0" quotePrefix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1" fillId="0" borderId="0" xfId="0" quotePrefix="1" applyFont="1" applyAlignment="1" applyProtection="1">
      <alignment horizontal="center" vertical="center"/>
    </xf>
    <xf numFmtId="0" fontId="11" fillId="0" borderId="0" xfId="0" quotePrefix="1" applyFont="1" applyFill="1" applyAlignment="1" applyProtection="1">
      <alignment horizontal="center" vertical="center"/>
    </xf>
    <xf numFmtId="0" fontId="0" fillId="0" borderId="19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37" xfId="0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54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B5F99-B7A7-4D6B-A6AE-AEA9F5B74644}">
  <sheetPr>
    <pageSetUpPr fitToPage="1"/>
  </sheetPr>
  <dimension ref="A1:AN306"/>
  <sheetViews>
    <sheetView tabSelected="1" view="pageBreakPreview" zoomScale="50" zoomScaleNormal="55" zoomScaleSheetLayoutView="50" workbookViewId="0">
      <selection activeCell="C21" sqref="C21"/>
    </sheetView>
  </sheetViews>
  <sheetFormatPr defaultRowHeight="12.75" x14ac:dyDescent="0.2"/>
  <cols>
    <col min="1" max="1" width="11.5703125" style="16" bestFit="1" customWidth="1"/>
    <col min="2" max="2" width="20.7109375" style="14" customWidth="1"/>
    <col min="3" max="22" width="11.85546875" style="14" customWidth="1"/>
    <col min="23" max="23" width="11.85546875" style="21" customWidth="1"/>
    <col min="24" max="71" width="11.85546875" style="14" customWidth="1"/>
    <col min="72" max="16384" width="9.140625" style="14"/>
  </cols>
  <sheetData>
    <row r="1" spans="1:38" ht="26.25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38" t="s">
        <v>0</v>
      </c>
      <c r="N1" s="238"/>
      <c r="O1" s="238"/>
      <c r="P1" s="238"/>
      <c r="Q1" s="238"/>
      <c r="R1" s="238"/>
      <c r="S1" s="238"/>
      <c r="T1" s="238"/>
      <c r="U1" s="238"/>
      <c r="V1" s="23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26.25" x14ac:dyDescent="0.4">
      <c r="A2" s="15"/>
      <c r="B2" s="16"/>
      <c r="C2" s="16"/>
      <c r="D2" s="16"/>
      <c r="E2" s="16"/>
      <c r="G2" s="17"/>
      <c r="K2" s="17"/>
      <c r="L2" s="18"/>
      <c r="M2" s="18"/>
      <c r="N2" s="18"/>
      <c r="O2" s="18"/>
      <c r="P2" s="17"/>
      <c r="T2" s="19" t="s">
        <v>1</v>
      </c>
      <c r="U2" s="20">
        <v>2023</v>
      </c>
    </row>
    <row r="3" spans="1:38" s="24" customFormat="1" ht="12.75" customHeight="1" x14ac:dyDescent="0.2">
      <c r="A3" s="22"/>
      <c r="B3" s="23"/>
      <c r="C3" s="23"/>
      <c r="D3" s="23"/>
      <c r="E3" s="23"/>
      <c r="F3" s="23"/>
      <c r="L3" s="25"/>
      <c r="M3" s="25"/>
      <c r="N3" s="25"/>
      <c r="O3" s="25"/>
      <c r="Q3" s="26"/>
      <c r="R3" s="27"/>
      <c r="W3" s="28"/>
    </row>
    <row r="4" spans="1:38" s="24" customFormat="1" ht="15.75" x14ac:dyDescent="0.25">
      <c r="A4" s="22"/>
      <c r="B4" s="23"/>
      <c r="C4" s="23"/>
      <c r="D4" s="23"/>
      <c r="E4" s="23"/>
      <c r="F4" s="23"/>
      <c r="L4" s="241" t="s">
        <v>2</v>
      </c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9"/>
    </row>
    <row r="5" spans="1:38" ht="12.75" customHeight="1" x14ac:dyDescent="0.2"/>
    <row r="6" spans="1:38" ht="12.75" customHeight="1" x14ac:dyDescent="0.2">
      <c r="N6" s="30" t="s">
        <v>3</v>
      </c>
      <c r="O6" s="31"/>
      <c r="P6" s="32" t="s">
        <v>4</v>
      </c>
      <c r="Q6" s="33"/>
      <c r="R6" s="33"/>
      <c r="S6" s="33" t="s">
        <v>5</v>
      </c>
      <c r="T6" s="4"/>
      <c r="U6" s="34"/>
    </row>
    <row r="7" spans="1:38" ht="12.75" customHeight="1" x14ac:dyDescent="0.2">
      <c r="N7" s="35" t="s">
        <v>6</v>
      </c>
      <c r="P7" s="11" t="s">
        <v>7</v>
      </c>
      <c r="U7" s="37"/>
    </row>
    <row r="8" spans="1:38" ht="12.75" customHeight="1" x14ac:dyDescent="0.2">
      <c r="N8" s="35" t="s">
        <v>8</v>
      </c>
      <c r="P8" s="9"/>
      <c r="U8" s="37"/>
    </row>
    <row r="9" spans="1:38" ht="12.75" customHeight="1" x14ac:dyDescent="0.2">
      <c r="N9" s="35" t="s">
        <v>9</v>
      </c>
      <c r="P9" s="10"/>
      <c r="S9" s="14" t="s">
        <v>10</v>
      </c>
      <c r="T9" s="10"/>
      <c r="U9" s="37"/>
    </row>
    <row r="10" spans="1:38" ht="12.75" customHeight="1" x14ac:dyDescent="0.2">
      <c r="N10" s="35" t="s">
        <v>11</v>
      </c>
      <c r="P10" s="9"/>
      <c r="U10" s="37"/>
      <c r="AJ10" s="38"/>
    </row>
    <row r="11" spans="1:38" ht="12.75" customHeight="1" x14ac:dyDescent="0.2">
      <c r="N11" s="39" t="s">
        <v>12</v>
      </c>
      <c r="Q11" s="12"/>
      <c r="R11" s="228"/>
      <c r="U11" s="37"/>
    </row>
    <row r="12" spans="1:38" ht="12.75" customHeight="1" x14ac:dyDescent="0.2">
      <c r="N12" s="40" t="s">
        <v>13</v>
      </c>
      <c r="O12" s="41"/>
      <c r="P12" s="5"/>
      <c r="Q12" s="41"/>
      <c r="R12" s="41"/>
      <c r="S12" s="41" t="s">
        <v>14</v>
      </c>
      <c r="T12" s="6"/>
      <c r="U12" s="42"/>
    </row>
    <row r="13" spans="1:38" ht="12.75" customHeight="1" x14ac:dyDescent="0.2">
      <c r="Q13" s="43"/>
    </row>
    <row r="14" spans="1:38" ht="12.75" customHeight="1" x14ac:dyDescent="0.2"/>
    <row r="15" spans="1:38" ht="12.75" customHeight="1" x14ac:dyDescent="0.2">
      <c r="A15" s="44" t="s">
        <v>15</v>
      </c>
      <c r="B15" s="45"/>
      <c r="C15" s="239" t="s">
        <v>16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40"/>
      <c r="AI15" s="46"/>
    </row>
    <row r="16" spans="1:38" ht="12.75" customHeight="1" x14ac:dyDescent="0.2">
      <c r="A16" s="47" t="s">
        <v>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  <c r="AI16" s="50"/>
    </row>
    <row r="17" spans="1:35" ht="12.75" customHeight="1" x14ac:dyDescent="0.2">
      <c r="A17" s="47" t="s">
        <v>18</v>
      </c>
      <c r="B17" s="51" t="s">
        <v>19</v>
      </c>
      <c r="C17" s="51">
        <v>1992</v>
      </c>
      <c r="D17" s="51">
        <f>+C17+1</f>
        <v>1993</v>
      </c>
      <c r="E17" s="51">
        <f>+D17+1</f>
        <v>1994</v>
      </c>
      <c r="F17" s="51">
        <f>+E17+1</f>
        <v>1995</v>
      </c>
      <c r="G17" s="51">
        <f>+F17+1</f>
        <v>1996</v>
      </c>
      <c r="H17" s="51">
        <f>+G17+1</f>
        <v>1997</v>
      </c>
      <c r="I17" s="51">
        <f t="shared" ref="I17:AE17" si="0">+H17+1</f>
        <v>1998</v>
      </c>
      <c r="J17" s="51">
        <f t="shared" si="0"/>
        <v>1999</v>
      </c>
      <c r="K17" s="51">
        <f t="shared" si="0"/>
        <v>2000</v>
      </c>
      <c r="L17" s="51">
        <f t="shared" si="0"/>
        <v>2001</v>
      </c>
      <c r="M17" s="51">
        <f t="shared" si="0"/>
        <v>2002</v>
      </c>
      <c r="N17" s="51">
        <f t="shared" si="0"/>
        <v>2003</v>
      </c>
      <c r="O17" s="51">
        <f t="shared" si="0"/>
        <v>2004</v>
      </c>
      <c r="P17" s="51">
        <f t="shared" si="0"/>
        <v>2005</v>
      </c>
      <c r="Q17" s="51">
        <f t="shared" si="0"/>
        <v>2006</v>
      </c>
      <c r="R17" s="51">
        <f t="shared" si="0"/>
        <v>2007</v>
      </c>
      <c r="S17" s="51">
        <f t="shared" si="0"/>
        <v>2008</v>
      </c>
      <c r="T17" s="51">
        <f t="shared" si="0"/>
        <v>2009</v>
      </c>
      <c r="U17" s="51">
        <f t="shared" si="0"/>
        <v>2010</v>
      </c>
      <c r="V17" s="51">
        <f t="shared" si="0"/>
        <v>2011</v>
      </c>
      <c r="W17" s="51">
        <f t="shared" si="0"/>
        <v>2012</v>
      </c>
      <c r="X17" s="51">
        <f t="shared" si="0"/>
        <v>2013</v>
      </c>
      <c r="Y17" s="51">
        <f t="shared" si="0"/>
        <v>2014</v>
      </c>
      <c r="Z17" s="51">
        <f t="shared" si="0"/>
        <v>2015</v>
      </c>
      <c r="AA17" s="51">
        <f t="shared" si="0"/>
        <v>2016</v>
      </c>
      <c r="AB17" s="51">
        <f t="shared" si="0"/>
        <v>2017</v>
      </c>
      <c r="AC17" s="51">
        <f t="shared" ref="AC17" si="1">+AB17+1</f>
        <v>2018</v>
      </c>
      <c r="AD17" s="51">
        <f t="shared" ref="AD17" si="2">+AC17+1</f>
        <v>2019</v>
      </c>
      <c r="AE17" s="51">
        <f t="shared" si="0"/>
        <v>2020</v>
      </c>
      <c r="AF17" s="51">
        <f t="shared" ref="AF17:AH17" si="3">+AE17+1</f>
        <v>2021</v>
      </c>
      <c r="AG17" s="51">
        <f t="shared" si="3"/>
        <v>2022</v>
      </c>
      <c r="AH17" s="52">
        <f t="shared" si="3"/>
        <v>2023</v>
      </c>
      <c r="AI17" s="53" t="s">
        <v>20</v>
      </c>
    </row>
    <row r="18" spans="1:35" ht="12.7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7"/>
      <c r="AI18" s="58"/>
    </row>
    <row r="19" spans="1:35" ht="12.75" customHeight="1" x14ac:dyDescent="0.2">
      <c r="A19" s="59">
        <v>1992</v>
      </c>
      <c r="B19" s="60" t="s">
        <v>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1">
        <f t="shared" ref="AI19:AI27" si="4">SUM(C19:AH19)</f>
        <v>0</v>
      </c>
    </row>
    <row r="20" spans="1:35" ht="12.75" customHeight="1" x14ac:dyDescent="0.2">
      <c r="A20" s="62">
        <f>+A19+0.1</f>
        <v>1992.1</v>
      </c>
      <c r="B20" s="60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61">
        <f t="shared" si="4"/>
        <v>0</v>
      </c>
    </row>
    <row r="21" spans="1:35" ht="12.75" customHeight="1" x14ac:dyDescent="0.2">
      <c r="A21" s="62">
        <f>+A20+0.1</f>
        <v>1992.1999999999998</v>
      </c>
      <c r="B21" s="60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1">
        <f t="shared" si="4"/>
        <v>0</v>
      </c>
    </row>
    <row r="22" spans="1:35" ht="12.75" customHeight="1" x14ac:dyDescent="0.2">
      <c r="A22" s="62">
        <f>+A21+0.1</f>
        <v>1992.2999999999997</v>
      </c>
      <c r="B22" s="60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1">
        <f t="shared" si="4"/>
        <v>0</v>
      </c>
    </row>
    <row r="23" spans="1:35" ht="12.75" customHeight="1" x14ac:dyDescent="0.2">
      <c r="A23" s="63"/>
      <c r="B23" s="64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3"/>
      <c r="S23" s="243"/>
      <c r="T23" s="243"/>
      <c r="U23" s="243"/>
      <c r="V23" s="243"/>
      <c r="W23" s="244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66">
        <f t="shared" si="4"/>
        <v>0</v>
      </c>
    </row>
    <row r="24" spans="1:35" ht="12.75" customHeight="1" x14ac:dyDescent="0.2">
      <c r="A24" s="59">
        <f>+A19+1</f>
        <v>1993</v>
      </c>
      <c r="B24" s="60" t="s">
        <v>21</v>
      </c>
      <c r="C24" s="24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8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1">
        <f t="shared" si="4"/>
        <v>0</v>
      </c>
    </row>
    <row r="25" spans="1:35" ht="12.75" customHeight="1" x14ac:dyDescent="0.2">
      <c r="A25" s="62">
        <f>+A24+0.1</f>
        <v>1993.1</v>
      </c>
      <c r="B25" s="60" t="s">
        <v>22</v>
      </c>
      <c r="C25" s="24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"/>
      <c r="R25" s="1"/>
      <c r="S25" s="1"/>
      <c r="T25" s="1"/>
      <c r="U25" s="1"/>
      <c r="V25" s="1"/>
      <c r="W25" s="8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1">
        <f t="shared" si="4"/>
        <v>0</v>
      </c>
    </row>
    <row r="26" spans="1:35" ht="12.75" customHeight="1" x14ac:dyDescent="0.2">
      <c r="A26" s="62">
        <f>+A25+0.1</f>
        <v>1993.1999999999998</v>
      </c>
      <c r="B26" s="60" t="s">
        <v>23</v>
      </c>
      <c r="C26" s="24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8"/>
      <c r="R26" s="1"/>
      <c r="S26" s="1"/>
      <c r="T26" s="1"/>
      <c r="U26" s="1"/>
      <c r="V26" s="1"/>
      <c r="W26" s="8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61">
        <f t="shared" si="4"/>
        <v>0</v>
      </c>
    </row>
    <row r="27" spans="1:35" ht="12.75" customHeight="1" x14ac:dyDescent="0.2">
      <c r="A27" s="62">
        <f>+A26+0.1</f>
        <v>1993.2999999999997</v>
      </c>
      <c r="B27" s="60" t="s">
        <v>24</v>
      </c>
      <c r="C27" s="24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"/>
      <c r="R27" s="1"/>
      <c r="S27" s="1"/>
      <c r="T27" s="1"/>
      <c r="U27" s="1"/>
      <c r="V27" s="1"/>
      <c r="W27" s="8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61">
        <f t="shared" si="4"/>
        <v>0</v>
      </c>
    </row>
    <row r="28" spans="1:35" ht="12.75" customHeight="1" x14ac:dyDescent="0.2">
      <c r="A28" s="63"/>
      <c r="B28" s="64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3"/>
      <c r="S28" s="243"/>
      <c r="T28" s="243"/>
      <c r="U28" s="243"/>
      <c r="V28" s="243"/>
      <c r="W28" s="244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66"/>
    </row>
    <row r="29" spans="1:35" ht="12.75" customHeight="1" x14ac:dyDescent="0.2">
      <c r="A29" s="59">
        <f>+A24+1</f>
        <v>1994</v>
      </c>
      <c r="B29" s="60" t="s">
        <v>21</v>
      </c>
      <c r="C29" s="245"/>
      <c r="D29" s="24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8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61">
        <f>SUM(C29:AH29)</f>
        <v>0</v>
      </c>
    </row>
    <row r="30" spans="1:35" ht="12.75" customHeight="1" x14ac:dyDescent="0.2">
      <c r="A30" s="62">
        <f>+A29+0.1</f>
        <v>1994.1</v>
      </c>
      <c r="B30" s="60" t="s">
        <v>22</v>
      </c>
      <c r="C30" s="245"/>
      <c r="D30" s="24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"/>
      <c r="R30" s="1"/>
      <c r="S30" s="1"/>
      <c r="T30" s="1"/>
      <c r="U30" s="1"/>
      <c r="V30" s="1"/>
      <c r="W30" s="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1">
        <f>SUM(C30:AH30)</f>
        <v>0</v>
      </c>
    </row>
    <row r="31" spans="1:35" ht="12.75" customHeight="1" x14ac:dyDescent="0.2">
      <c r="A31" s="62">
        <f>+A30+0.1</f>
        <v>1994.1999999999998</v>
      </c>
      <c r="B31" s="60" t="s">
        <v>23</v>
      </c>
      <c r="C31" s="245"/>
      <c r="D31" s="24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  <c r="R31" s="1"/>
      <c r="S31" s="1"/>
      <c r="T31" s="1"/>
      <c r="U31" s="1"/>
      <c r="V31" s="1"/>
      <c r="W31" s="8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1">
        <f>SUM(C31:AH31)</f>
        <v>0</v>
      </c>
    </row>
    <row r="32" spans="1:35" ht="12.75" customHeight="1" x14ac:dyDescent="0.2">
      <c r="A32" s="62">
        <f>+A31+0.1</f>
        <v>1994.2999999999997</v>
      </c>
      <c r="B32" s="60" t="s">
        <v>24</v>
      </c>
      <c r="C32" s="245"/>
      <c r="D32" s="24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  <c r="R32" s="1"/>
      <c r="S32" s="1"/>
      <c r="T32" s="1"/>
      <c r="U32" s="1"/>
      <c r="V32" s="1"/>
      <c r="W32" s="8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61">
        <f>SUM(C32:AH32)</f>
        <v>0</v>
      </c>
    </row>
    <row r="33" spans="1:35" ht="12.75" customHeight="1" x14ac:dyDescent="0.2">
      <c r="A33" s="63"/>
      <c r="B33" s="64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3"/>
      <c r="S33" s="243"/>
      <c r="T33" s="243"/>
      <c r="U33" s="243"/>
      <c r="V33" s="243"/>
      <c r="W33" s="244"/>
      <c r="X33" s="243"/>
      <c r="Y33" s="243"/>
      <c r="Z33" s="243"/>
      <c r="AA33" s="243"/>
      <c r="AB33" s="243"/>
      <c r="AC33" s="243"/>
      <c r="AD33" s="243"/>
      <c r="AE33" s="244"/>
      <c r="AF33" s="243"/>
      <c r="AG33" s="243"/>
      <c r="AH33" s="243"/>
      <c r="AI33" s="66"/>
    </row>
    <row r="34" spans="1:35" ht="12.75" customHeight="1" x14ac:dyDescent="0.2">
      <c r="A34" s="59">
        <f>+A29+1</f>
        <v>1995</v>
      </c>
      <c r="B34" s="60" t="s">
        <v>21</v>
      </c>
      <c r="C34" s="245"/>
      <c r="D34" s="245"/>
      <c r="E34" s="2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61">
        <f>SUM(C34:AH34)</f>
        <v>0</v>
      </c>
    </row>
    <row r="35" spans="1:35" ht="12.75" customHeight="1" x14ac:dyDescent="0.2">
      <c r="A35" s="62">
        <f>+A34+0.1</f>
        <v>1995.1</v>
      </c>
      <c r="B35" s="60" t="s">
        <v>22</v>
      </c>
      <c r="C35" s="245"/>
      <c r="D35" s="245"/>
      <c r="E35" s="2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/>
      <c r="R35" s="1"/>
      <c r="S35" s="1"/>
      <c r="T35" s="1"/>
      <c r="U35" s="1"/>
      <c r="V35" s="1"/>
      <c r="W35" s="8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61">
        <f>SUM(C35:AH35)</f>
        <v>0</v>
      </c>
    </row>
    <row r="36" spans="1:35" ht="12.75" customHeight="1" x14ac:dyDescent="0.2">
      <c r="A36" s="62">
        <f>+A35+0.1</f>
        <v>1995.1999999999998</v>
      </c>
      <c r="B36" s="60" t="s">
        <v>23</v>
      </c>
      <c r="C36" s="245"/>
      <c r="D36" s="245"/>
      <c r="E36" s="2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8"/>
      <c r="R36" s="1"/>
      <c r="S36" s="1"/>
      <c r="T36" s="1"/>
      <c r="U36" s="1"/>
      <c r="V36" s="1"/>
      <c r="W36" s="8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61">
        <f>SUM(C36:AH36)</f>
        <v>0</v>
      </c>
    </row>
    <row r="37" spans="1:35" ht="12.75" customHeight="1" x14ac:dyDescent="0.2">
      <c r="A37" s="62">
        <f>+A36+0.1</f>
        <v>1995.2999999999997</v>
      </c>
      <c r="B37" s="60" t="s">
        <v>24</v>
      </c>
      <c r="C37" s="245"/>
      <c r="D37" s="245"/>
      <c r="E37" s="24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8"/>
      <c r="R37" s="1"/>
      <c r="S37" s="1"/>
      <c r="T37" s="1"/>
      <c r="U37" s="1"/>
      <c r="V37" s="1"/>
      <c r="W37" s="8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61">
        <f>SUM(C37:AH37)</f>
        <v>0</v>
      </c>
    </row>
    <row r="38" spans="1:35" ht="12.75" customHeight="1" x14ac:dyDescent="0.2">
      <c r="A38" s="63"/>
      <c r="B38" s="64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3"/>
      <c r="S38" s="243"/>
      <c r="T38" s="243"/>
      <c r="U38" s="243"/>
      <c r="V38" s="243"/>
      <c r="W38" s="244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66"/>
    </row>
    <row r="39" spans="1:35" ht="12.75" customHeight="1" x14ac:dyDescent="0.2">
      <c r="A39" s="59">
        <f>+A34+1</f>
        <v>1996</v>
      </c>
      <c r="B39" s="60" t="s">
        <v>21</v>
      </c>
      <c r="C39" s="245"/>
      <c r="D39" s="245"/>
      <c r="E39" s="245"/>
      <c r="F39" s="24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61">
        <f>SUM(C39:AH39)</f>
        <v>0</v>
      </c>
    </row>
    <row r="40" spans="1:35" ht="12.75" customHeight="1" x14ac:dyDescent="0.2">
      <c r="A40" s="62">
        <f>+A39+0.1</f>
        <v>1996.1</v>
      </c>
      <c r="B40" s="60" t="s">
        <v>22</v>
      </c>
      <c r="C40" s="245"/>
      <c r="D40" s="245"/>
      <c r="E40" s="245"/>
      <c r="F40" s="245"/>
      <c r="G40" s="1"/>
      <c r="H40" s="1"/>
      <c r="I40" s="1"/>
      <c r="J40" s="1"/>
      <c r="K40" s="1"/>
      <c r="L40" s="1"/>
      <c r="M40" s="1"/>
      <c r="N40" s="1"/>
      <c r="O40" s="1"/>
      <c r="P40" s="1"/>
      <c r="Q40" s="8"/>
      <c r="R40" s="1"/>
      <c r="S40" s="1"/>
      <c r="T40" s="1"/>
      <c r="U40" s="1"/>
      <c r="V40" s="1"/>
      <c r="W40" s="8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61">
        <f>SUM(C40:AH40)</f>
        <v>0</v>
      </c>
    </row>
    <row r="41" spans="1:35" ht="12.75" customHeight="1" x14ac:dyDescent="0.2">
      <c r="A41" s="62">
        <f>+A40+0.1</f>
        <v>1996.1999999999998</v>
      </c>
      <c r="B41" s="60" t="s">
        <v>23</v>
      </c>
      <c r="C41" s="245"/>
      <c r="D41" s="245"/>
      <c r="E41" s="245"/>
      <c r="F41" s="245"/>
      <c r="G41" s="1"/>
      <c r="H41" s="1"/>
      <c r="I41" s="1"/>
      <c r="J41" s="1"/>
      <c r="K41" s="1"/>
      <c r="L41" s="1"/>
      <c r="M41" s="1"/>
      <c r="N41" s="1"/>
      <c r="O41" s="1"/>
      <c r="P41" s="1"/>
      <c r="Q41" s="8"/>
      <c r="R41" s="1"/>
      <c r="S41" s="1"/>
      <c r="T41" s="1"/>
      <c r="U41" s="1"/>
      <c r="V41" s="1"/>
      <c r="W41" s="8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61">
        <f>SUM(C41:AH41)</f>
        <v>0</v>
      </c>
    </row>
    <row r="42" spans="1:35" ht="12.75" customHeight="1" x14ac:dyDescent="0.2">
      <c r="A42" s="62">
        <f>+A41+0.1</f>
        <v>1996.2999999999997</v>
      </c>
      <c r="B42" s="60" t="s">
        <v>24</v>
      </c>
      <c r="C42" s="245"/>
      <c r="D42" s="245"/>
      <c r="E42" s="245"/>
      <c r="F42" s="245"/>
      <c r="G42" s="1"/>
      <c r="H42" s="1"/>
      <c r="I42" s="1"/>
      <c r="J42" s="1"/>
      <c r="K42" s="1"/>
      <c r="L42" s="1"/>
      <c r="M42" s="1"/>
      <c r="N42" s="1"/>
      <c r="O42" s="1"/>
      <c r="P42" s="1"/>
      <c r="Q42" s="8"/>
      <c r="R42" s="1"/>
      <c r="S42" s="1"/>
      <c r="T42" s="1"/>
      <c r="U42" s="1"/>
      <c r="V42" s="1"/>
      <c r="W42" s="8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61">
        <f>SUM(C42:AH42)</f>
        <v>0</v>
      </c>
    </row>
    <row r="43" spans="1:35" ht="12.75" customHeight="1" x14ac:dyDescent="0.2">
      <c r="A43" s="63"/>
      <c r="B43" s="64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3"/>
      <c r="S43" s="243"/>
      <c r="T43" s="243"/>
      <c r="U43" s="244"/>
      <c r="V43" s="243"/>
      <c r="W43" s="244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66"/>
    </row>
    <row r="44" spans="1:35" ht="12.75" customHeight="1" x14ac:dyDescent="0.2">
      <c r="A44" s="59">
        <f>+A39+1</f>
        <v>1997</v>
      </c>
      <c r="B44" s="60" t="s">
        <v>21</v>
      </c>
      <c r="C44" s="245"/>
      <c r="D44" s="245"/>
      <c r="E44" s="245"/>
      <c r="F44" s="245"/>
      <c r="G44" s="24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8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61">
        <f>SUM(C44:AH44)</f>
        <v>0</v>
      </c>
    </row>
    <row r="45" spans="1:35" ht="12.75" customHeight="1" x14ac:dyDescent="0.2">
      <c r="A45" s="62">
        <f>+A44+0.1</f>
        <v>1997.1</v>
      </c>
      <c r="B45" s="60" t="s">
        <v>22</v>
      </c>
      <c r="C45" s="245"/>
      <c r="D45" s="245"/>
      <c r="E45" s="245"/>
      <c r="F45" s="245"/>
      <c r="G45" s="24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8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61">
        <f>SUM(C45:AH45)</f>
        <v>0</v>
      </c>
    </row>
    <row r="46" spans="1:35" ht="12.75" customHeight="1" x14ac:dyDescent="0.2">
      <c r="A46" s="62">
        <f>+A45+0.1</f>
        <v>1997.1999999999998</v>
      </c>
      <c r="B46" s="60" t="s">
        <v>23</v>
      </c>
      <c r="C46" s="245"/>
      <c r="D46" s="245"/>
      <c r="E46" s="245"/>
      <c r="F46" s="245"/>
      <c r="G46" s="24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61">
        <f>SUM(C46:AH46)</f>
        <v>0</v>
      </c>
    </row>
    <row r="47" spans="1:35" ht="12.75" customHeight="1" x14ac:dyDescent="0.2">
      <c r="A47" s="62">
        <f>+A46+0.1</f>
        <v>1997.2999999999997</v>
      </c>
      <c r="B47" s="60" t="s">
        <v>24</v>
      </c>
      <c r="C47" s="245"/>
      <c r="D47" s="245"/>
      <c r="E47" s="245"/>
      <c r="F47" s="245"/>
      <c r="G47" s="24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61">
        <f>SUM(C47:AH47)</f>
        <v>0</v>
      </c>
    </row>
    <row r="48" spans="1:35" ht="12.75" customHeight="1" x14ac:dyDescent="0.2">
      <c r="A48" s="63"/>
      <c r="B48" s="6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4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66"/>
    </row>
    <row r="49" spans="1:35" ht="12.75" customHeight="1" x14ac:dyDescent="0.2">
      <c r="A49" s="59">
        <f>+A44+1</f>
        <v>1998</v>
      </c>
      <c r="B49" s="60" t="s">
        <v>21</v>
      </c>
      <c r="C49" s="245"/>
      <c r="D49" s="245"/>
      <c r="E49" s="245"/>
      <c r="F49" s="245"/>
      <c r="G49" s="245"/>
      <c r="H49" s="2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61">
        <f>SUM(C49:AH49)</f>
        <v>0</v>
      </c>
    </row>
    <row r="50" spans="1:35" ht="12.75" customHeight="1" x14ac:dyDescent="0.2">
      <c r="A50" s="62">
        <f>+A49+0.1</f>
        <v>1998.1</v>
      </c>
      <c r="B50" s="60" t="s">
        <v>22</v>
      </c>
      <c r="C50" s="245"/>
      <c r="D50" s="245"/>
      <c r="E50" s="245"/>
      <c r="F50" s="245"/>
      <c r="G50" s="245"/>
      <c r="H50" s="24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61">
        <f>SUM(C50:AH50)</f>
        <v>0</v>
      </c>
    </row>
    <row r="51" spans="1:35" ht="12.75" customHeight="1" x14ac:dyDescent="0.2">
      <c r="A51" s="62">
        <f>+A50+0.1</f>
        <v>1998.1999999999998</v>
      </c>
      <c r="B51" s="60" t="s">
        <v>23</v>
      </c>
      <c r="C51" s="245"/>
      <c r="D51" s="245"/>
      <c r="E51" s="245"/>
      <c r="F51" s="245"/>
      <c r="G51" s="245"/>
      <c r="H51" s="2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61">
        <f>SUM(C51:AH51)</f>
        <v>0</v>
      </c>
    </row>
    <row r="52" spans="1:35" ht="12.75" customHeight="1" x14ac:dyDescent="0.2">
      <c r="A52" s="62">
        <f>+A51+0.1</f>
        <v>1998.2999999999997</v>
      </c>
      <c r="B52" s="60" t="s">
        <v>24</v>
      </c>
      <c r="C52" s="245"/>
      <c r="D52" s="245"/>
      <c r="E52" s="245"/>
      <c r="F52" s="245"/>
      <c r="G52" s="245"/>
      <c r="H52" s="2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61">
        <f>SUM(C52:AH52)</f>
        <v>0</v>
      </c>
    </row>
    <row r="53" spans="1:35" ht="12.75" customHeight="1" x14ac:dyDescent="0.2">
      <c r="A53" s="63"/>
      <c r="B53" s="64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4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66"/>
    </row>
    <row r="54" spans="1:35" ht="12.75" customHeight="1" x14ac:dyDescent="0.2">
      <c r="A54" s="59">
        <f>+A49+1</f>
        <v>1999</v>
      </c>
      <c r="B54" s="60" t="s">
        <v>21</v>
      </c>
      <c r="C54" s="245"/>
      <c r="D54" s="245"/>
      <c r="E54" s="245"/>
      <c r="F54" s="245"/>
      <c r="G54" s="245"/>
      <c r="H54" s="245"/>
      <c r="I54" s="24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61">
        <f>SUM(C54:AH54)</f>
        <v>0</v>
      </c>
    </row>
    <row r="55" spans="1:35" ht="12.75" customHeight="1" x14ac:dyDescent="0.2">
      <c r="A55" s="62">
        <f>+A54+0.1</f>
        <v>1999.1</v>
      </c>
      <c r="B55" s="60" t="s">
        <v>22</v>
      </c>
      <c r="C55" s="245"/>
      <c r="D55" s="245"/>
      <c r="E55" s="245"/>
      <c r="F55" s="245"/>
      <c r="G55" s="245"/>
      <c r="H55" s="245"/>
      <c r="I55" s="24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8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61">
        <f>SUM(C55:AH55)</f>
        <v>0</v>
      </c>
    </row>
    <row r="56" spans="1:35" ht="12.75" customHeight="1" x14ac:dyDescent="0.2">
      <c r="A56" s="62">
        <f>+A55+0.1</f>
        <v>1999.1999999999998</v>
      </c>
      <c r="B56" s="60" t="s">
        <v>23</v>
      </c>
      <c r="C56" s="245"/>
      <c r="D56" s="245"/>
      <c r="E56" s="245"/>
      <c r="F56" s="245"/>
      <c r="G56" s="245"/>
      <c r="H56" s="245"/>
      <c r="I56" s="24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8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61">
        <f>SUM(C56:AH56)</f>
        <v>0</v>
      </c>
    </row>
    <row r="57" spans="1:35" ht="12.75" customHeight="1" x14ac:dyDescent="0.2">
      <c r="A57" s="62">
        <f>+A56+0.1</f>
        <v>1999.2999999999997</v>
      </c>
      <c r="B57" s="60" t="s">
        <v>24</v>
      </c>
      <c r="C57" s="245"/>
      <c r="D57" s="245"/>
      <c r="E57" s="245"/>
      <c r="F57" s="245"/>
      <c r="G57" s="245"/>
      <c r="H57" s="245"/>
      <c r="I57" s="24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8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61">
        <f>SUM(C57:AH57)</f>
        <v>0</v>
      </c>
    </row>
    <row r="58" spans="1:35" ht="12.75" customHeight="1" x14ac:dyDescent="0.2">
      <c r="A58" s="63"/>
      <c r="B58" s="64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4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66"/>
    </row>
    <row r="59" spans="1:35" ht="12.75" customHeight="1" x14ac:dyDescent="0.2">
      <c r="A59" s="59">
        <f>+A54+1</f>
        <v>2000</v>
      </c>
      <c r="B59" s="60" t="s">
        <v>21</v>
      </c>
      <c r="C59" s="245"/>
      <c r="D59" s="245"/>
      <c r="E59" s="245"/>
      <c r="F59" s="245"/>
      <c r="G59" s="245"/>
      <c r="H59" s="245"/>
      <c r="I59" s="245"/>
      <c r="J59" s="24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61">
        <f>SUM(C59:AH59)</f>
        <v>0</v>
      </c>
    </row>
    <row r="60" spans="1:35" ht="12.75" customHeight="1" x14ac:dyDescent="0.2">
      <c r="A60" s="62">
        <f>+A59+0.1</f>
        <v>2000.1</v>
      </c>
      <c r="B60" s="60" t="s">
        <v>22</v>
      </c>
      <c r="C60" s="245"/>
      <c r="D60" s="245"/>
      <c r="E60" s="245"/>
      <c r="F60" s="245"/>
      <c r="G60" s="245"/>
      <c r="H60" s="245"/>
      <c r="I60" s="245"/>
      <c r="J60" s="24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8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61">
        <f>SUM(C60:AH60)</f>
        <v>0</v>
      </c>
    </row>
    <row r="61" spans="1:35" ht="12.75" customHeight="1" x14ac:dyDescent="0.2">
      <c r="A61" s="62">
        <f>+A60+0.1</f>
        <v>2000.1999999999998</v>
      </c>
      <c r="B61" s="60" t="s">
        <v>23</v>
      </c>
      <c r="C61" s="245"/>
      <c r="D61" s="245"/>
      <c r="E61" s="245"/>
      <c r="F61" s="245"/>
      <c r="G61" s="245"/>
      <c r="H61" s="245"/>
      <c r="I61" s="245"/>
      <c r="J61" s="24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8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61">
        <f>SUM(C61:AH61)</f>
        <v>0</v>
      </c>
    </row>
    <row r="62" spans="1:35" ht="12.75" customHeight="1" x14ac:dyDescent="0.2">
      <c r="A62" s="62">
        <f>+A61+0.1</f>
        <v>2000.2999999999997</v>
      </c>
      <c r="B62" s="60" t="s">
        <v>24</v>
      </c>
      <c r="C62" s="245"/>
      <c r="D62" s="245"/>
      <c r="E62" s="245"/>
      <c r="F62" s="245"/>
      <c r="G62" s="245"/>
      <c r="H62" s="245"/>
      <c r="I62" s="245"/>
      <c r="J62" s="24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1">
        <f>SUM(C62:AH62)</f>
        <v>0</v>
      </c>
    </row>
    <row r="63" spans="1:35" ht="12.75" customHeight="1" x14ac:dyDescent="0.2">
      <c r="A63" s="63"/>
      <c r="B63" s="64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4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66"/>
    </row>
    <row r="64" spans="1:35" ht="12.75" customHeight="1" x14ac:dyDescent="0.2">
      <c r="A64" s="59">
        <f>+A59+1</f>
        <v>2001</v>
      </c>
      <c r="B64" s="60" t="s">
        <v>21</v>
      </c>
      <c r="C64" s="245"/>
      <c r="D64" s="245"/>
      <c r="E64" s="245"/>
      <c r="F64" s="245"/>
      <c r="G64" s="245"/>
      <c r="H64" s="245"/>
      <c r="I64" s="245"/>
      <c r="J64" s="245"/>
      <c r="K64" s="24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61">
        <f>SUM(C64:AH64)</f>
        <v>0</v>
      </c>
    </row>
    <row r="65" spans="1:35" ht="12.75" customHeight="1" x14ac:dyDescent="0.2">
      <c r="A65" s="62">
        <f>+A64+0.1</f>
        <v>2001.1</v>
      </c>
      <c r="B65" s="60" t="s">
        <v>22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61">
        <f>SUM(C65:AH65)</f>
        <v>0</v>
      </c>
    </row>
    <row r="66" spans="1:35" ht="12.75" customHeight="1" x14ac:dyDescent="0.2">
      <c r="A66" s="62">
        <f>+A65+0.1</f>
        <v>2001.1999999999998</v>
      </c>
      <c r="B66" s="60" t="s">
        <v>23</v>
      </c>
      <c r="C66" s="245"/>
      <c r="D66" s="245"/>
      <c r="E66" s="245"/>
      <c r="F66" s="245"/>
      <c r="G66" s="245"/>
      <c r="H66" s="245"/>
      <c r="I66" s="245"/>
      <c r="J66" s="245"/>
      <c r="K66" s="24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61">
        <f>SUM(C66:AH66)</f>
        <v>0</v>
      </c>
    </row>
    <row r="67" spans="1:35" ht="12.75" customHeight="1" x14ac:dyDescent="0.2">
      <c r="A67" s="62">
        <f>+A66+0.1</f>
        <v>2001.2999999999997</v>
      </c>
      <c r="B67" s="60" t="s">
        <v>24</v>
      </c>
      <c r="C67" s="245"/>
      <c r="D67" s="245"/>
      <c r="E67" s="245"/>
      <c r="F67" s="245"/>
      <c r="G67" s="245"/>
      <c r="H67" s="245"/>
      <c r="I67" s="245"/>
      <c r="J67" s="245"/>
      <c r="K67" s="24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61">
        <f>SUM(C67:AH67)</f>
        <v>0</v>
      </c>
    </row>
    <row r="68" spans="1:35" ht="12.75" customHeight="1" x14ac:dyDescent="0.2">
      <c r="A68" s="63"/>
      <c r="B68" s="64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4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66"/>
    </row>
    <row r="69" spans="1:35" ht="12.75" customHeight="1" x14ac:dyDescent="0.2">
      <c r="A69" s="59">
        <f>+A64+1</f>
        <v>2002</v>
      </c>
      <c r="B69" s="60" t="s">
        <v>21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1"/>
      <c r="N69" s="1"/>
      <c r="O69" s="1"/>
      <c r="P69" s="1"/>
      <c r="Q69" s="1"/>
      <c r="R69" s="1"/>
      <c r="S69" s="1"/>
      <c r="T69" s="1"/>
      <c r="U69" s="1"/>
      <c r="V69" s="1"/>
      <c r="W69" s="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61">
        <f>SUM(C69:AH69)</f>
        <v>0</v>
      </c>
    </row>
    <row r="70" spans="1:35" ht="12.75" customHeight="1" x14ac:dyDescent="0.2">
      <c r="A70" s="62">
        <f>+A69+0.1</f>
        <v>2002.1</v>
      </c>
      <c r="B70" s="60" t="s">
        <v>22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1"/>
      <c r="N70" s="1"/>
      <c r="O70" s="1"/>
      <c r="P70" s="1"/>
      <c r="Q70" s="1"/>
      <c r="R70" s="1"/>
      <c r="S70" s="1"/>
      <c r="T70" s="1"/>
      <c r="U70" s="1"/>
      <c r="V70" s="1"/>
      <c r="W70" s="8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61">
        <f>SUM(C70:AH70)</f>
        <v>0</v>
      </c>
    </row>
    <row r="71" spans="1:35" ht="12.75" customHeight="1" x14ac:dyDescent="0.2">
      <c r="A71" s="62">
        <f>+A70+0.1</f>
        <v>2002.1999999999998</v>
      </c>
      <c r="B71" s="60" t="s">
        <v>23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1"/>
      <c r="N71" s="1"/>
      <c r="O71" s="1"/>
      <c r="P71" s="1"/>
      <c r="Q71" s="1"/>
      <c r="R71" s="1"/>
      <c r="S71" s="1"/>
      <c r="T71" s="1"/>
      <c r="U71" s="1"/>
      <c r="V71" s="1"/>
      <c r="W71" s="8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61">
        <f>SUM(C71:AH71)</f>
        <v>0</v>
      </c>
    </row>
    <row r="72" spans="1:35" ht="12.75" customHeight="1" x14ac:dyDescent="0.2">
      <c r="A72" s="62">
        <f>+A71+0.1</f>
        <v>2002.2999999999997</v>
      </c>
      <c r="B72" s="60" t="s">
        <v>24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1"/>
      <c r="N72" s="1"/>
      <c r="O72" s="1"/>
      <c r="P72" s="1"/>
      <c r="Q72" s="1"/>
      <c r="R72" s="1"/>
      <c r="S72" s="1"/>
      <c r="T72" s="1"/>
      <c r="U72" s="1"/>
      <c r="V72" s="1"/>
      <c r="W72" s="8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61">
        <f>SUM(C72:AH72)</f>
        <v>0</v>
      </c>
    </row>
    <row r="73" spans="1:35" ht="12.75" customHeight="1" x14ac:dyDescent="0.2">
      <c r="A73" s="63"/>
      <c r="B73" s="64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4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66"/>
    </row>
    <row r="74" spans="1:35" ht="12.75" customHeight="1" x14ac:dyDescent="0.2">
      <c r="A74" s="59">
        <f>+A69+1</f>
        <v>2003</v>
      </c>
      <c r="B74" s="60" t="s">
        <v>21</v>
      </c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1"/>
      <c r="O74" s="1"/>
      <c r="P74" s="1"/>
      <c r="Q74" s="1"/>
      <c r="R74" s="1"/>
      <c r="S74" s="1"/>
      <c r="T74" s="1"/>
      <c r="U74" s="1"/>
      <c r="V74" s="1"/>
      <c r="W74" s="8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61">
        <f>SUM(C74:AH74)</f>
        <v>0</v>
      </c>
    </row>
    <row r="75" spans="1:35" ht="12.75" customHeight="1" x14ac:dyDescent="0.2">
      <c r="A75" s="62">
        <f>+A74+0.1</f>
        <v>2003.1</v>
      </c>
      <c r="B75" s="60" t="s">
        <v>22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1"/>
      <c r="O75" s="1"/>
      <c r="P75" s="1"/>
      <c r="Q75" s="1"/>
      <c r="R75" s="1"/>
      <c r="S75" s="1"/>
      <c r="T75" s="1"/>
      <c r="U75" s="1"/>
      <c r="V75" s="1"/>
      <c r="W75" s="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61">
        <f>SUM(C75:AH75)</f>
        <v>0</v>
      </c>
    </row>
    <row r="76" spans="1:35" ht="12.75" customHeight="1" x14ac:dyDescent="0.2">
      <c r="A76" s="62">
        <f>+A75+0.1</f>
        <v>2003.1999999999998</v>
      </c>
      <c r="B76" s="60" t="s">
        <v>23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1"/>
      <c r="O76" s="1"/>
      <c r="P76" s="1"/>
      <c r="Q76" s="1"/>
      <c r="R76" s="1"/>
      <c r="S76" s="1"/>
      <c r="T76" s="1"/>
      <c r="U76" s="1"/>
      <c r="V76" s="1"/>
      <c r="W76" s="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61">
        <f>SUM(C76:AH76)</f>
        <v>0</v>
      </c>
    </row>
    <row r="77" spans="1:35" ht="12.75" customHeight="1" x14ac:dyDescent="0.2">
      <c r="A77" s="62">
        <f>+A76+0.1</f>
        <v>2003.2999999999997</v>
      </c>
      <c r="B77" s="60" t="s">
        <v>24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1"/>
      <c r="O77" s="1"/>
      <c r="P77" s="1"/>
      <c r="Q77" s="1"/>
      <c r="R77" s="1"/>
      <c r="S77" s="1"/>
      <c r="T77" s="1"/>
      <c r="U77" s="1"/>
      <c r="V77" s="1"/>
      <c r="W77" s="8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61">
        <f>SUM(C77:AH77)</f>
        <v>0</v>
      </c>
    </row>
    <row r="78" spans="1:35" ht="12.75" customHeight="1" x14ac:dyDescent="0.2">
      <c r="A78" s="63"/>
      <c r="B78" s="64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4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66"/>
    </row>
    <row r="79" spans="1:35" ht="12.75" customHeight="1" x14ac:dyDescent="0.2">
      <c r="A79" s="59">
        <f>+A74+1</f>
        <v>2004</v>
      </c>
      <c r="B79" s="60" t="s">
        <v>21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1"/>
      <c r="P79" s="1"/>
      <c r="Q79" s="1"/>
      <c r="R79" s="1"/>
      <c r="S79" s="1"/>
      <c r="T79" s="1"/>
      <c r="U79" s="1"/>
      <c r="V79" s="1"/>
      <c r="W79" s="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61">
        <f>SUM(C79:AH79)</f>
        <v>0</v>
      </c>
    </row>
    <row r="80" spans="1:35" ht="12.75" customHeight="1" x14ac:dyDescent="0.2">
      <c r="A80" s="62">
        <f>+A79+0.1</f>
        <v>2004.1</v>
      </c>
      <c r="B80" s="60" t="s">
        <v>22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1"/>
      <c r="P80" s="1"/>
      <c r="Q80" s="1"/>
      <c r="R80" s="1"/>
      <c r="S80" s="1"/>
      <c r="T80" s="1"/>
      <c r="U80" s="1"/>
      <c r="V80" s="1"/>
      <c r="W80" s="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61">
        <f>SUM(C80:AH80)</f>
        <v>0</v>
      </c>
    </row>
    <row r="81" spans="1:35" ht="12.75" customHeight="1" x14ac:dyDescent="0.2">
      <c r="A81" s="62">
        <f>+A80+0.1</f>
        <v>2004.1999999999998</v>
      </c>
      <c r="B81" s="60" t="s">
        <v>23</v>
      </c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1"/>
      <c r="P81" s="1"/>
      <c r="Q81" s="1"/>
      <c r="R81" s="1"/>
      <c r="S81" s="1"/>
      <c r="T81" s="1"/>
      <c r="U81" s="1"/>
      <c r="V81" s="1"/>
      <c r="W81" s="8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61">
        <f>SUM(C81:AH81)</f>
        <v>0</v>
      </c>
    </row>
    <row r="82" spans="1:35" ht="12.75" customHeight="1" x14ac:dyDescent="0.2">
      <c r="A82" s="62">
        <f>+A81+0.1</f>
        <v>2004.2999999999997</v>
      </c>
      <c r="B82" s="60" t="s">
        <v>24</v>
      </c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1"/>
      <c r="P82" s="1"/>
      <c r="Q82" s="1"/>
      <c r="R82" s="1"/>
      <c r="S82" s="1"/>
      <c r="T82" s="1"/>
      <c r="U82" s="1"/>
      <c r="V82" s="1"/>
      <c r="W82" s="8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61">
        <f>SUM(C82:AH82)</f>
        <v>0</v>
      </c>
    </row>
    <row r="83" spans="1:35" ht="12.75" customHeight="1" x14ac:dyDescent="0.2">
      <c r="A83" s="63"/>
      <c r="B83" s="64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4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66"/>
    </row>
    <row r="84" spans="1:35" ht="12.75" customHeight="1" x14ac:dyDescent="0.2">
      <c r="A84" s="59">
        <f>+A79+1</f>
        <v>2005</v>
      </c>
      <c r="B84" s="60" t="s">
        <v>21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1"/>
      <c r="Q84" s="1"/>
      <c r="R84" s="1"/>
      <c r="S84" s="1"/>
      <c r="T84" s="1"/>
      <c r="U84" s="1"/>
      <c r="V84" s="1"/>
      <c r="W84" s="8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61">
        <f>SUM(C84:AH84)</f>
        <v>0</v>
      </c>
    </row>
    <row r="85" spans="1:35" ht="12.75" customHeight="1" x14ac:dyDescent="0.2">
      <c r="A85" s="62">
        <f>+A84+0.1</f>
        <v>2005.1</v>
      </c>
      <c r="B85" s="60" t="s">
        <v>22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1"/>
      <c r="Q85" s="1"/>
      <c r="R85" s="1"/>
      <c r="S85" s="1"/>
      <c r="T85" s="1"/>
      <c r="U85" s="1"/>
      <c r="V85" s="1"/>
      <c r="W85" s="8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61">
        <f>SUM(C85:AH85)</f>
        <v>0</v>
      </c>
    </row>
    <row r="86" spans="1:35" ht="12.75" customHeight="1" x14ac:dyDescent="0.2">
      <c r="A86" s="62">
        <f>+A85+0.1</f>
        <v>2005.1999999999998</v>
      </c>
      <c r="B86" s="60" t="s">
        <v>23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1"/>
      <c r="Q86" s="1"/>
      <c r="R86" s="1"/>
      <c r="S86" s="1"/>
      <c r="T86" s="1"/>
      <c r="U86" s="1"/>
      <c r="V86" s="1"/>
      <c r="W86" s="8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61">
        <f>SUM(C86:AH86)</f>
        <v>0</v>
      </c>
    </row>
    <row r="87" spans="1:35" ht="12.75" customHeight="1" x14ac:dyDescent="0.2">
      <c r="A87" s="62">
        <f>+A86+0.1</f>
        <v>2005.2999999999997</v>
      </c>
      <c r="B87" s="60" t="s">
        <v>24</v>
      </c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1"/>
      <c r="Q87" s="1"/>
      <c r="R87" s="1"/>
      <c r="S87" s="1"/>
      <c r="T87" s="1"/>
      <c r="U87" s="1"/>
      <c r="V87" s="1"/>
      <c r="W87" s="8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61">
        <f>SUM(C87:AH87)</f>
        <v>0</v>
      </c>
    </row>
    <row r="88" spans="1:35" ht="12.75" customHeight="1" x14ac:dyDescent="0.2">
      <c r="A88" s="63"/>
      <c r="B88" s="64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4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66"/>
    </row>
    <row r="89" spans="1:35" ht="12.75" customHeight="1" x14ac:dyDescent="0.2">
      <c r="A89" s="59">
        <f>+A84+1</f>
        <v>2006</v>
      </c>
      <c r="B89" s="60" t="s">
        <v>21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61">
        <f>SUM(C89:AH89)</f>
        <v>0</v>
      </c>
    </row>
    <row r="90" spans="1:35" ht="12.75" customHeight="1" x14ac:dyDescent="0.2">
      <c r="A90" s="62">
        <f>+A89+0.1</f>
        <v>2006.1</v>
      </c>
      <c r="B90" s="60" t="s">
        <v>22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61">
        <f>SUM(C90:AH90)</f>
        <v>0</v>
      </c>
    </row>
    <row r="91" spans="1:35" ht="12.75" customHeight="1" x14ac:dyDescent="0.2">
      <c r="A91" s="62">
        <f>+A90+0.1</f>
        <v>2006.1999999999998</v>
      </c>
      <c r="B91" s="60" t="s">
        <v>23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61">
        <f>SUM(C91:AH91)</f>
        <v>0</v>
      </c>
    </row>
    <row r="92" spans="1:35" ht="12.75" customHeight="1" x14ac:dyDescent="0.2">
      <c r="A92" s="62">
        <f>+A91+0.1</f>
        <v>2006.2999999999997</v>
      </c>
      <c r="B92" s="60" t="s">
        <v>24</v>
      </c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61">
        <f>SUM(C92:AH92)</f>
        <v>0</v>
      </c>
    </row>
    <row r="93" spans="1:35" ht="12.75" customHeight="1" x14ac:dyDescent="0.2">
      <c r="A93" s="63"/>
      <c r="B93" s="64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4"/>
      <c r="U93" s="243"/>
      <c r="V93" s="243"/>
      <c r="W93" s="244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66"/>
    </row>
    <row r="94" spans="1:35" ht="12.75" customHeight="1" x14ac:dyDescent="0.2">
      <c r="A94" s="59">
        <f>+A89+1</f>
        <v>2007</v>
      </c>
      <c r="B94" s="60" t="s">
        <v>21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61">
        <f>SUM(C94:AH94)</f>
        <v>0</v>
      </c>
    </row>
    <row r="95" spans="1:35" ht="12.75" customHeight="1" x14ac:dyDescent="0.2">
      <c r="A95" s="62">
        <f>+A94+0.1</f>
        <v>2007.1</v>
      </c>
      <c r="B95" s="60" t="s">
        <v>22</v>
      </c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61">
        <f>SUM(C95:AH95)</f>
        <v>0</v>
      </c>
    </row>
    <row r="96" spans="1:35" ht="12.75" customHeight="1" x14ac:dyDescent="0.2">
      <c r="A96" s="62">
        <f>+A95+0.1</f>
        <v>2007.1999999999998</v>
      </c>
      <c r="B96" s="60" t="s">
        <v>23</v>
      </c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61">
        <f>SUM(C96:AH96)</f>
        <v>0</v>
      </c>
    </row>
    <row r="97" spans="1:35" ht="12.75" customHeight="1" x14ac:dyDescent="0.2">
      <c r="A97" s="62">
        <f>+A96+0.1</f>
        <v>2007.2999999999997</v>
      </c>
      <c r="B97" s="60" t="s">
        <v>24</v>
      </c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61">
        <f>SUM(C97:AH97)</f>
        <v>0</v>
      </c>
    </row>
    <row r="98" spans="1:35" ht="12.75" customHeight="1" x14ac:dyDescent="0.2">
      <c r="A98" s="63"/>
      <c r="B98" s="64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4"/>
      <c r="U98" s="243"/>
      <c r="V98" s="243"/>
      <c r="W98" s="244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66"/>
    </row>
    <row r="99" spans="1:35" ht="12.75" customHeight="1" x14ac:dyDescent="0.2">
      <c r="A99" s="59">
        <f>+A94+1</f>
        <v>2008</v>
      </c>
      <c r="B99" s="60" t="s">
        <v>21</v>
      </c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61">
        <f>SUM(C99:AH99)</f>
        <v>0</v>
      </c>
    </row>
    <row r="100" spans="1:35" ht="12.75" customHeight="1" x14ac:dyDescent="0.2">
      <c r="A100" s="62">
        <f>+A99+0.1</f>
        <v>2008.1</v>
      </c>
      <c r="B100" s="60" t="s">
        <v>22</v>
      </c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61">
        <f>SUM(C100:AH100)</f>
        <v>0</v>
      </c>
    </row>
    <row r="101" spans="1:35" ht="12.75" customHeight="1" x14ac:dyDescent="0.2">
      <c r="A101" s="62">
        <f>+A100+0.1</f>
        <v>2008.1999999999998</v>
      </c>
      <c r="B101" s="60" t="s">
        <v>23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61">
        <f>SUM(C101:AH101)</f>
        <v>0</v>
      </c>
    </row>
    <row r="102" spans="1:35" ht="12.75" customHeight="1" x14ac:dyDescent="0.2">
      <c r="A102" s="62">
        <f>+A101+0.1</f>
        <v>2008.2999999999997</v>
      </c>
      <c r="B102" s="60" t="s">
        <v>24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61">
        <f>SUM(C102:AH102)</f>
        <v>0</v>
      </c>
    </row>
    <row r="103" spans="1:35" ht="12.75" customHeight="1" x14ac:dyDescent="0.2">
      <c r="A103" s="63"/>
      <c r="B103" s="64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4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66"/>
    </row>
    <row r="104" spans="1:35" ht="12.75" customHeight="1" x14ac:dyDescent="0.2">
      <c r="A104" s="59">
        <f>+A99+1</f>
        <v>2009</v>
      </c>
      <c r="B104" s="60" t="s">
        <v>21</v>
      </c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61">
        <f>SUM(C104:AH104)</f>
        <v>0</v>
      </c>
    </row>
    <row r="105" spans="1:35" ht="12.75" customHeight="1" x14ac:dyDescent="0.2">
      <c r="A105" s="62">
        <f>+A104+0.1</f>
        <v>2009.1</v>
      </c>
      <c r="B105" s="60" t="s">
        <v>22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61">
        <f>SUM(C105:AH105)</f>
        <v>0</v>
      </c>
    </row>
    <row r="106" spans="1:35" ht="12.75" customHeight="1" x14ac:dyDescent="0.2">
      <c r="A106" s="62">
        <f>+A105+0.1</f>
        <v>2009.1999999999998</v>
      </c>
      <c r="B106" s="60" t="s">
        <v>23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61">
        <f>SUM(C106:AH106)</f>
        <v>0</v>
      </c>
    </row>
    <row r="107" spans="1:35" ht="12.75" customHeight="1" x14ac:dyDescent="0.2">
      <c r="A107" s="62">
        <f>+A106+0.1</f>
        <v>2009.2999999999997</v>
      </c>
      <c r="B107" s="60" t="s">
        <v>24</v>
      </c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6"/>
      <c r="S107" s="246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61">
        <f>SUM(C107:AH107)</f>
        <v>0</v>
      </c>
    </row>
    <row r="108" spans="1:35" ht="12.75" customHeight="1" x14ac:dyDescent="0.2">
      <c r="A108" s="63"/>
      <c r="B108" s="64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4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66"/>
    </row>
    <row r="109" spans="1:35" ht="12.75" customHeight="1" x14ac:dyDescent="0.2">
      <c r="A109" s="59">
        <f>+A104+1</f>
        <v>2010</v>
      </c>
      <c r="B109" s="60" t="s">
        <v>21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61">
        <f>SUM(C109:AH109)</f>
        <v>0</v>
      </c>
    </row>
    <row r="110" spans="1:35" ht="12.75" customHeight="1" x14ac:dyDescent="0.2">
      <c r="A110" s="62">
        <f>+A109+0.1</f>
        <v>2010.1</v>
      </c>
      <c r="B110" s="60" t="s">
        <v>22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61">
        <f>SUM(C110:AH110)</f>
        <v>0</v>
      </c>
    </row>
    <row r="111" spans="1:35" ht="12.75" customHeight="1" x14ac:dyDescent="0.2">
      <c r="A111" s="62">
        <f>+A110+0.1</f>
        <v>2010.1999999999998</v>
      </c>
      <c r="B111" s="60" t="s">
        <v>23</v>
      </c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61">
        <f>SUM(C111:AH111)</f>
        <v>0</v>
      </c>
    </row>
    <row r="112" spans="1:35" ht="12.75" customHeight="1" x14ac:dyDescent="0.2">
      <c r="A112" s="62">
        <f>+A111+0.1</f>
        <v>2010.2999999999997</v>
      </c>
      <c r="B112" s="60" t="s">
        <v>24</v>
      </c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61">
        <f>SUM(C112:AH112)</f>
        <v>0</v>
      </c>
    </row>
    <row r="113" spans="1:35" ht="12.75" customHeight="1" x14ac:dyDescent="0.2">
      <c r="A113" s="63"/>
      <c r="B113" s="64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4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66"/>
    </row>
    <row r="114" spans="1:35" ht="12.75" customHeight="1" x14ac:dyDescent="0.2">
      <c r="A114" s="59">
        <f>+A109+1</f>
        <v>2011</v>
      </c>
      <c r="B114" s="60" t="s">
        <v>21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61">
        <f>SUM(C114:AH114)</f>
        <v>0</v>
      </c>
    </row>
    <row r="115" spans="1:35" ht="12.75" customHeight="1" x14ac:dyDescent="0.2">
      <c r="A115" s="62">
        <f>+A114+0.1</f>
        <v>2011.1</v>
      </c>
      <c r="B115" s="60" t="s">
        <v>22</v>
      </c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61">
        <f>SUM(C115:AH115)</f>
        <v>0</v>
      </c>
    </row>
    <row r="116" spans="1:35" ht="12.75" customHeight="1" x14ac:dyDescent="0.2">
      <c r="A116" s="62">
        <f>+A115+0.1</f>
        <v>2011.1999999999998</v>
      </c>
      <c r="B116" s="60" t="s">
        <v>23</v>
      </c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61">
        <f>SUM(C116:AH116)</f>
        <v>0</v>
      </c>
    </row>
    <row r="117" spans="1:35" ht="12.75" customHeight="1" x14ac:dyDescent="0.2">
      <c r="A117" s="67">
        <f>+A116+0.1</f>
        <v>2011.2999999999997</v>
      </c>
      <c r="B117" s="55" t="s">
        <v>24</v>
      </c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1"/>
      <c r="W117" s="1"/>
      <c r="X117" s="7"/>
      <c r="Y117" s="7"/>
      <c r="Z117" s="7"/>
      <c r="AA117" s="7"/>
      <c r="AB117" s="7"/>
      <c r="AC117" s="7"/>
      <c r="AD117" s="7"/>
      <c r="AE117" s="1"/>
      <c r="AF117" s="1"/>
      <c r="AG117" s="1"/>
      <c r="AH117" s="1"/>
      <c r="AI117" s="61">
        <f>SUM(C117:AH117)</f>
        <v>0</v>
      </c>
    </row>
    <row r="118" spans="1:35" ht="12.75" customHeight="1" x14ac:dyDescent="0.2">
      <c r="A118" s="68"/>
      <c r="B118" s="64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66"/>
    </row>
    <row r="119" spans="1:35" ht="12.75" customHeight="1" x14ac:dyDescent="0.2">
      <c r="A119" s="59">
        <f>+A114+1</f>
        <v>2012</v>
      </c>
      <c r="B119" s="60" t="s">
        <v>21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61">
        <f>SUM(C119:AH119)</f>
        <v>0</v>
      </c>
    </row>
    <row r="120" spans="1:35" ht="12.75" customHeight="1" x14ac:dyDescent="0.2">
      <c r="A120" s="62">
        <f>+A119+0.1</f>
        <v>2012.1</v>
      </c>
      <c r="B120" s="60" t="s">
        <v>22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61">
        <f>SUM(C120:AH120)</f>
        <v>0</v>
      </c>
    </row>
    <row r="121" spans="1:35" ht="12.75" customHeight="1" x14ac:dyDescent="0.2">
      <c r="A121" s="62">
        <f>+A120+0.1</f>
        <v>2012.1999999999998</v>
      </c>
      <c r="B121" s="60" t="s">
        <v>23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61">
        <f>SUM(C121:AH121)</f>
        <v>0</v>
      </c>
    </row>
    <row r="122" spans="1:35" ht="12.75" customHeight="1" x14ac:dyDescent="0.2">
      <c r="A122" s="67">
        <f>+A121+0.1</f>
        <v>2012.2999999999997</v>
      </c>
      <c r="B122" s="55" t="s">
        <v>24</v>
      </c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1"/>
      <c r="X122" s="1"/>
      <c r="Y122" s="7"/>
      <c r="Z122" s="7"/>
      <c r="AA122" s="7"/>
      <c r="AB122" s="7"/>
      <c r="AC122" s="7"/>
      <c r="AD122" s="7"/>
      <c r="AE122" s="1"/>
      <c r="AF122" s="1"/>
      <c r="AG122" s="1"/>
      <c r="AH122" s="1"/>
      <c r="AI122" s="61">
        <f>SUM(C122:AH122)</f>
        <v>0</v>
      </c>
    </row>
    <row r="123" spans="1:35" ht="12.75" customHeight="1" x14ac:dyDescent="0.2">
      <c r="A123" s="68"/>
      <c r="B123" s="64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66"/>
    </row>
    <row r="124" spans="1:35" ht="12.75" customHeight="1" x14ac:dyDescent="0.2">
      <c r="A124" s="59">
        <f>+A119+1</f>
        <v>2013</v>
      </c>
      <c r="B124" s="60" t="s">
        <v>21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61">
        <f>SUM(C124:AH124)</f>
        <v>0</v>
      </c>
    </row>
    <row r="125" spans="1:35" ht="12.75" customHeight="1" x14ac:dyDescent="0.2">
      <c r="A125" s="62">
        <f>+A124+0.1</f>
        <v>2013.1</v>
      </c>
      <c r="B125" s="60" t="s">
        <v>22</v>
      </c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61">
        <f>SUM(C125:AH125)</f>
        <v>0</v>
      </c>
    </row>
    <row r="126" spans="1:35" ht="12.75" customHeight="1" x14ac:dyDescent="0.2">
      <c r="A126" s="62">
        <f>+A125+0.1</f>
        <v>2013.1999999999998</v>
      </c>
      <c r="B126" s="60" t="s">
        <v>23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61">
        <f>SUM(C126:AH126)</f>
        <v>0</v>
      </c>
    </row>
    <row r="127" spans="1:35" ht="12.75" customHeight="1" x14ac:dyDescent="0.2">
      <c r="A127" s="67">
        <f>+A126+0.1</f>
        <v>2013.2999999999997</v>
      </c>
      <c r="B127" s="55" t="s">
        <v>24</v>
      </c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5"/>
      <c r="X127" s="7"/>
      <c r="Y127" s="7"/>
      <c r="Z127" s="7"/>
      <c r="AA127" s="7"/>
      <c r="AB127" s="7"/>
      <c r="AC127" s="7"/>
      <c r="AD127" s="7"/>
      <c r="AE127" s="1"/>
      <c r="AF127" s="1"/>
      <c r="AG127" s="1"/>
      <c r="AH127" s="1"/>
      <c r="AI127" s="61">
        <f>SUM(C127:AH127)</f>
        <v>0</v>
      </c>
    </row>
    <row r="128" spans="1:35" ht="12.75" customHeight="1" x14ac:dyDescent="0.2">
      <c r="A128" s="68"/>
      <c r="B128" s="64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66"/>
    </row>
    <row r="129" spans="1:35" ht="12.75" customHeight="1" x14ac:dyDescent="0.2">
      <c r="A129" s="59">
        <f>+A124+1</f>
        <v>2014</v>
      </c>
      <c r="B129" s="60" t="s">
        <v>21</v>
      </c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61">
        <f>SUM(C129:AH129)</f>
        <v>0</v>
      </c>
    </row>
    <row r="130" spans="1:35" ht="12.75" customHeight="1" x14ac:dyDescent="0.2">
      <c r="A130" s="62">
        <f>+A129+0.1</f>
        <v>2014.1</v>
      </c>
      <c r="B130" s="60" t="s">
        <v>22</v>
      </c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61">
        <f>SUM(C130:AH130)</f>
        <v>0</v>
      </c>
    </row>
    <row r="131" spans="1:35" ht="12.75" customHeight="1" x14ac:dyDescent="0.2">
      <c r="A131" s="62">
        <f>+A130+0.1</f>
        <v>2014.1999999999998</v>
      </c>
      <c r="B131" s="60" t="s">
        <v>23</v>
      </c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61">
        <f>SUM(C131:AH131)</f>
        <v>0</v>
      </c>
    </row>
    <row r="132" spans="1:35" ht="12.75" customHeight="1" x14ac:dyDescent="0.2">
      <c r="A132" s="67">
        <f>+A131+0.1</f>
        <v>2014.2999999999997</v>
      </c>
      <c r="B132" s="55" t="s">
        <v>24</v>
      </c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5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61">
        <f>SUM(C132:AH132)</f>
        <v>0</v>
      </c>
    </row>
    <row r="133" spans="1:35" ht="12.75" customHeight="1" x14ac:dyDescent="0.2">
      <c r="A133" s="68"/>
      <c r="B133" s="64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4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66"/>
    </row>
    <row r="134" spans="1:35" ht="12.75" customHeight="1" x14ac:dyDescent="0.2">
      <c r="A134" s="59">
        <f>+A129+1</f>
        <v>2015</v>
      </c>
      <c r="B134" s="60" t="s">
        <v>21</v>
      </c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1"/>
      <c r="AA134" s="1"/>
      <c r="AB134" s="1"/>
      <c r="AC134" s="1"/>
      <c r="AD134" s="1"/>
      <c r="AE134" s="1"/>
      <c r="AF134" s="1"/>
      <c r="AG134" s="1"/>
      <c r="AH134" s="1"/>
      <c r="AI134" s="61">
        <f>SUM(C134:AH134)</f>
        <v>0</v>
      </c>
    </row>
    <row r="135" spans="1:35" ht="12.75" customHeight="1" x14ac:dyDescent="0.2">
      <c r="A135" s="62">
        <f>+A134+0.1</f>
        <v>2015.1</v>
      </c>
      <c r="B135" s="60" t="s">
        <v>22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1"/>
      <c r="AA135" s="1"/>
      <c r="AB135" s="1"/>
      <c r="AC135" s="1"/>
      <c r="AD135" s="1"/>
      <c r="AE135" s="1"/>
      <c r="AF135" s="1"/>
      <c r="AG135" s="1"/>
      <c r="AH135" s="1"/>
      <c r="AI135" s="61">
        <f>SUM(C135:AH135)</f>
        <v>0</v>
      </c>
    </row>
    <row r="136" spans="1:35" ht="12.75" customHeight="1" x14ac:dyDescent="0.2">
      <c r="A136" s="62">
        <f>+A135+0.1</f>
        <v>2015.1999999999998</v>
      </c>
      <c r="B136" s="60" t="s">
        <v>23</v>
      </c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1"/>
      <c r="AA136" s="1"/>
      <c r="AB136" s="1"/>
      <c r="AC136" s="1"/>
      <c r="AD136" s="1"/>
      <c r="AE136" s="1"/>
      <c r="AF136" s="1"/>
      <c r="AG136" s="1"/>
      <c r="AH136" s="1"/>
      <c r="AI136" s="61">
        <f>SUM(C136:AH136)</f>
        <v>0</v>
      </c>
    </row>
    <row r="137" spans="1:35" ht="12.75" customHeight="1" x14ac:dyDescent="0.2">
      <c r="A137" s="67">
        <f>+A136+0.1</f>
        <v>2015.2999999999997</v>
      </c>
      <c r="B137" s="55" t="s">
        <v>24</v>
      </c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7"/>
      <c r="AA137" s="7"/>
      <c r="AB137" s="7"/>
      <c r="AC137" s="7"/>
      <c r="AD137" s="7"/>
      <c r="AE137" s="7"/>
      <c r="AF137" s="7"/>
      <c r="AG137" s="7"/>
      <c r="AH137" s="7"/>
      <c r="AI137" s="61">
        <f>SUM(C137:AH137)</f>
        <v>0</v>
      </c>
    </row>
    <row r="138" spans="1:35" ht="12.75" customHeight="1" x14ac:dyDescent="0.2">
      <c r="A138" s="68"/>
      <c r="B138" s="64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4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66"/>
    </row>
    <row r="139" spans="1:35" ht="12.75" customHeight="1" x14ac:dyDescent="0.2">
      <c r="A139" s="59">
        <f>+A134+1</f>
        <v>2016</v>
      </c>
      <c r="B139" s="60" t="s">
        <v>21</v>
      </c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1"/>
      <c r="AB139" s="1"/>
      <c r="AC139" s="1"/>
      <c r="AD139" s="1"/>
      <c r="AE139" s="1"/>
      <c r="AF139" s="1"/>
      <c r="AG139" s="1"/>
      <c r="AH139" s="1"/>
      <c r="AI139" s="61">
        <f>SUM(C139:AH139)</f>
        <v>0</v>
      </c>
    </row>
    <row r="140" spans="1:35" ht="12.75" customHeight="1" x14ac:dyDescent="0.2">
      <c r="A140" s="62">
        <f>+A139+0.1</f>
        <v>2016.1</v>
      </c>
      <c r="B140" s="60" t="s">
        <v>22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1"/>
      <c r="AB140" s="1"/>
      <c r="AC140" s="1"/>
      <c r="AD140" s="1"/>
      <c r="AE140" s="1"/>
      <c r="AF140" s="1"/>
      <c r="AG140" s="1"/>
      <c r="AH140" s="1"/>
      <c r="AI140" s="61">
        <f>SUM(C140:AH140)</f>
        <v>0</v>
      </c>
    </row>
    <row r="141" spans="1:35" ht="12.75" customHeight="1" x14ac:dyDescent="0.2">
      <c r="A141" s="62">
        <f>+A140+0.1</f>
        <v>2016.1999999999998</v>
      </c>
      <c r="B141" s="60" t="s">
        <v>23</v>
      </c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1"/>
      <c r="AB141" s="1"/>
      <c r="AC141" s="1"/>
      <c r="AD141" s="1"/>
      <c r="AE141" s="1"/>
      <c r="AF141" s="1"/>
      <c r="AG141" s="1"/>
      <c r="AH141" s="1"/>
      <c r="AI141" s="61">
        <f>SUM(C141:AH141)</f>
        <v>0</v>
      </c>
    </row>
    <row r="142" spans="1:35" ht="12.75" customHeight="1" x14ac:dyDescent="0.2">
      <c r="A142" s="67">
        <f>+A141+0.1</f>
        <v>2016.2999999999997</v>
      </c>
      <c r="B142" s="55" t="s">
        <v>24</v>
      </c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5"/>
      <c r="W142" s="245"/>
      <c r="X142" s="246"/>
      <c r="Y142" s="246"/>
      <c r="Z142" s="246"/>
      <c r="AA142" s="7"/>
      <c r="AB142" s="7"/>
      <c r="AC142" s="7"/>
      <c r="AD142" s="7"/>
      <c r="AE142" s="7"/>
      <c r="AF142" s="7"/>
      <c r="AG142" s="7"/>
      <c r="AH142" s="7"/>
      <c r="AI142" s="61">
        <f>SUM(C142:AH142)</f>
        <v>0</v>
      </c>
    </row>
    <row r="143" spans="1:35" ht="12.75" customHeight="1" x14ac:dyDescent="0.2">
      <c r="A143" s="68"/>
      <c r="B143" s="64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66"/>
    </row>
    <row r="144" spans="1:35" ht="12.75" customHeight="1" x14ac:dyDescent="0.2">
      <c r="A144" s="59">
        <f>+A139+1</f>
        <v>2017</v>
      </c>
      <c r="B144" s="60" t="s">
        <v>21</v>
      </c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1"/>
      <c r="AC144" s="1"/>
      <c r="AD144" s="1"/>
      <c r="AE144" s="1"/>
      <c r="AF144" s="1"/>
      <c r="AG144" s="1"/>
      <c r="AH144" s="1"/>
      <c r="AI144" s="61">
        <f>SUM(C144:AH144)</f>
        <v>0</v>
      </c>
    </row>
    <row r="145" spans="1:35" ht="12.75" customHeight="1" x14ac:dyDescent="0.2">
      <c r="A145" s="62">
        <f>+A144+0.1</f>
        <v>2017.1</v>
      </c>
      <c r="B145" s="60" t="s">
        <v>22</v>
      </c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1"/>
      <c r="AC145" s="1"/>
      <c r="AD145" s="1"/>
      <c r="AE145" s="1"/>
      <c r="AF145" s="1"/>
      <c r="AG145" s="1"/>
      <c r="AH145" s="1"/>
      <c r="AI145" s="61">
        <f>SUM(C145:AH145)</f>
        <v>0</v>
      </c>
    </row>
    <row r="146" spans="1:35" ht="12.75" customHeight="1" x14ac:dyDescent="0.2">
      <c r="A146" s="62">
        <f>+A145+0.1</f>
        <v>2017.1999999999998</v>
      </c>
      <c r="B146" s="60" t="s">
        <v>23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1"/>
      <c r="AC146" s="1"/>
      <c r="AD146" s="1"/>
      <c r="AE146" s="1"/>
      <c r="AF146" s="1"/>
      <c r="AG146" s="1"/>
      <c r="AH146" s="1"/>
      <c r="AI146" s="61">
        <f>SUM(C146:AH146)</f>
        <v>0</v>
      </c>
    </row>
    <row r="147" spans="1:35" ht="12.75" customHeight="1" x14ac:dyDescent="0.2">
      <c r="A147" s="67">
        <f>+A146+0.1</f>
        <v>2017.2999999999997</v>
      </c>
      <c r="B147" s="55" t="s">
        <v>24</v>
      </c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5"/>
      <c r="X147" s="245"/>
      <c r="Y147" s="246"/>
      <c r="Z147" s="246"/>
      <c r="AA147" s="246"/>
      <c r="AB147" s="7"/>
      <c r="AC147" s="7"/>
      <c r="AD147" s="7"/>
      <c r="AE147" s="7"/>
      <c r="AF147" s="7"/>
      <c r="AG147" s="7"/>
      <c r="AH147" s="7"/>
      <c r="AI147" s="61">
        <f>SUM(C147:AH147)</f>
        <v>0</v>
      </c>
    </row>
    <row r="148" spans="1:35" ht="12.75" customHeight="1" x14ac:dyDescent="0.2">
      <c r="A148" s="68"/>
      <c r="B148" s="64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69"/>
    </row>
    <row r="149" spans="1:35" ht="12.75" customHeight="1" x14ac:dyDescent="0.2">
      <c r="A149" s="59">
        <f>+A144+1</f>
        <v>2018</v>
      </c>
      <c r="B149" s="60" t="s">
        <v>21</v>
      </c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1"/>
      <c r="AD149" s="1"/>
      <c r="AE149" s="1"/>
      <c r="AF149" s="1"/>
      <c r="AG149" s="1"/>
      <c r="AH149" s="1"/>
      <c r="AI149" s="61">
        <f>SUM(C149:AH149)</f>
        <v>0</v>
      </c>
    </row>
    <row r="150" spans="1:35" ht="12.75" customHeight="1" x14ac:dyDescent="0.2">
      <c r="A150" s="62">
        <f>+A149+0.1</f>
        <v>2018.1</v>
      </c>
      <c r="B150" s="60" t="s">
        <v>22</v>
      </c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1"/>
      <c r="AD150" s="1"/>
      <c r="AE150" s="1"/>
      <c r="AF150" s="1"/>
      <c r="AG150" s="1"/>
      <c r="AH150" s="1"/>
      <c r="AI150" s="61">
        <f>SUM(C150:AH150)</f>
        <v>0</v>
      </c>
    </row>
    <row r="151" spans="1:35" ht="12.75" customHeight="1" x14ac:dyDescent="0.2">
      <c r="A151" s="62">
        <f>+A150+0.1</f>
        <v>2018.1999999999998</v>
      </c>
      <c r="B151" s="60" t="s">
        <v>23</v>
      </c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1"/>
      <c r="AD151" s="1"/>
      <c r="AE151" s="1"/>
      <c r="AF151" s="1"/>
      <c r="AG151" s="1"/>
      <c r="AH151" s="1"/>
      <c r="AI151" s="61">
        <f>SUM(C151:AH151)</f>
        <v>0</v>
      </c>
    </row>
    <row r="152" spans="1:35" ht="12.75" customHeight="1" x14ac:dyDescent="0.2">
      <c r="A152" s="67">
        <f>+A151+0.1</f>
        <v>2018.2999999999997</v>
      </c>
      <c r="B152" s="55" t="s">
        <v>24</v>
      </c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5"/>
      <c r="X152" s="245"/>
      <c r="Y152" s="246"/>
      <c r="Z152" s="246"/>
      <c r="AA152" s="246"/>
      <c r="AB152" s="246"/>
      <c r="AC152" s="7"/>
      <c r="AD152" s="7"/>
      <c r="AE152" s="7"/>
      <c r="AF152" s="7"/>
      <c r="AG152" s="7"/>
      <c r="AH152" s="7"/>
      <c r="AI152" s="61">
        <f>SUM(C152:AH152)</f>
        <v>0</v>
      </c>
    </row>
    <row r="153" spans="1:35" ht="12.75" customHeight="1" x14ac:dyDescent="0.2">
      <c r="A153" s="68"/>
      <c r="B153" s="64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70"/>
    </row>
    <row r="154" spans="1:35" ht="12.75" customHeight="1" x14ac:dyDescent="0.2">
      <c r="A154" s="59">
        <f>+A149+1</f>
        <v>2019</v>
      </c>
      <c r="B154" s="60" t="s">
        <v>21</v>
      </c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1"/>
      <c r="AE154" s="1"/>
      <c r="AF154" s="1"/>
      <c r="AG154" s="1"/>
      <c r="AH154" s="1"/>
      <c r="AI154" s="61">
        <f>SUM(C154:AH154)</f>
        <v>0</v>
      </c>
    </row>
    <row r="155" spans="1:35" ht="12.75" customHeight="1" x14ac:dyDescent="0.2">
      <c r="A155" s="62">
        <f>+A154+0.1</f>
        <v>2019.1</v>
      </c>
      <c r="B155" s="60" t="s">
        <v>22</v>
      </c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1"/>
      <c r="AE155" s="1"/>
      <c r="AF155" s="1"/>
      <c r="AG155" s="1"/>
      <c r="AH155" s="1"/>
      <c r="AI155" s="61">
        <f>SUM(C155:AH155)</f>
        <v>0</v>
      </c>
    </row>
    <row r="156" spans="1:35" ht="12.75" customHeight="1" x14ac:dyDescent="0.2">
      <c r="A156" s="62">
        <f>+A155+0.1</f>
        <v>2019.1999999999998</v>
      </c>
      <c r="B156" s="60" t="s">
        <v>23</v>
      </c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1"/>
      <c r="AE156" s="1"/>
      <c r="AF156" s="1"/>
      <c r="AG156" s="1"/>
      <c r="AH156" s="1"/>
      <c r="AI156" s="61">
        <f>SUM(C156:AH156)</f>
        <v>0</v>
      </c>
    </row>
    <row r="157" spans="1:35" ht="12.75" customHeight="1" x14ac:dyDescent="0.2">
      <c r="A157" s="67">
        <f>+A156+0.1</f>
        <v>2019.2999999999997</v>
      </c>
      <c r="B157" s="55" t="s">
        <v>24</v>
      </c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1"/>
      <c r="AE157" s="1"/>
      <c r="AF157" s="1"/>
      <c r="AG157" s="1"/>
      <c r="AH157" s="1"/>
      <c r="AI157" s="61">
        <f>SUM(C157:AH157)</f>
        <v>0</v>
      </c>
    </row>
    <row r="158" spans="1:35" ht="12.75" customHeight="1" x14ac:dyDescent="0.2">
      <c r="A158" s="68"/>
      <c r="B158" s="71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72"/>
    </row>
    <row r="159" spans="1:35" ht="12.75" customHeight="1" x14ac:dyDescent="0.2">
      <c r="A159" s="59">
        <f>+A154+1</f>
        <v>2020</v>
      </c>
      <c r="B159" s="60" t="s">
        <v>21</v>
      </c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1"/>
      <c r="AF159" s="1"/>
      <c r="AG159" s="1"/>
      <c r="AH159" s="1"/>
      <c r="AI159" s="61">
        <f>SUM(C159:AH159)</f>
        <v>0</v>
      </c>
    </row>
    <row r="160" spans="1:35" ht="12.75" customHeight="1" x14ac:dyDescent="0.2">
      <c r="A160" s="62">
        <f>+A159+0.1</f>
        <v>2020.1</v>
      </c>
      <c r="B160" s="60" t="s">
        <v>22</v>
      </c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1"/>
      <c r="AF160" s="1"/>
      <c r="AG160" s="1"/>
      <c r="AH160" s="1"/>
      <c r="AI160" s="61">
        <f>SUM(C160:AH160)</f>
        <v>0</v>
      </c>
    </row>
    <row r="161" spans="1:35" ht="12.75" customHeight="1" x14ac:dyDescent="0.2">
      <c r="A161" s="62">
        <f>+A160+0.1</f>
        <v>2020.1999999999998</v>
      </c>
      <c r="B161" s="60" t="s">
        <v>23</v>
      </c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1"/>
      <c r="AF161" s="1"/>
      <c r="AG161" s="1"/>
      <c r="AH161" s="1"/>
      <c r="AI161" s="61">
        <f>SUM(C161:AH161)</f>
        <v>0</v>
      </c>
    </row>
    <row r="162" spans="1:35" ht="12.75" customHeight="1" x14ac:dyDescent="0.2">
      <c r="A162" s="67">
        <f>+A161+0.1</f>
        <v>2020.2999999999997</v>
      </c>
      <c r="B162" s="55" t="s">
        <v>24</v>
      </c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8"/>
      <c r="Y162" s="246"/>
      <c r="Z162" s="246"/>
      <c r="AA162" s="246"/>
      <c r="AB162" s="246"/>
      <c r="AC162" s="246"/>
      <c r="AD162" s="246"/>
      <c r="AE162" s="7"/>
      <c r="AF162" s="7"/>
      <c r="AG162" s="7"/>
      <c r="AH162" s="7"/>
      <c r="AI162" s="61">
        <f>SUM(C162:AH162)</f>
        <v>0</v>
      </c>
    </row>
    <row r="163" spans="1:35" ht="12.75" customHeight="1" x14ac:dyDescent="0.2">
      <c r="A163" s="73"/>
      <c r="B163" s="74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50"/>
      <c r="X163" s="249"/>
      <c r="Y163" s="249"/>
      <c r="Z163" s="249"/>
      <c r="AA163" s="249"/>
      <c r="AB163" s="249"/>
      <c r="AC163" s="249"/>
      <c r="AD163" s="243"/>
      <c r="AE163" s="243"/>
      <c r="AF163" s="243"/>
      <c r="AG163" s="243"/>
      <c r="AH163" s="243"/>
      <c r="AI163" s="70"/>
    </row>
    <row r="164" spans="1:35" ht="12.75" customHeight="1" x14ac:dyDescent="0.2">
      <c r="A164" s="76">
        <f>+A159+1</f>
        <v>2021</v>
      </c>
      <c r="B164" s="60" t="s">
        <v>21</v>
      </c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1"/>
      <c r="AG164" s="1"/>
      <c r="AH164" s="1"/>
      <c r="AI164" s="61">
        <f>SUM(C164:AH164)</f>
        <v>0</v>
      </c>
    </row>
    <row r="165" spans="1:35" ht="12.75" customHeight="1" x14ac:dyDescent="0.2">
      <c r="A165" s="77">
        <f>+A164+0.1</f>
        <v>2021.1</v>
      </c>
      <c r="B165" s="60" t="s">
        <v>22</v>
      </c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1"/>
      <c r="AG165" s="1"/>
      <c r="AH165" s="1"/>
      <c r="AI165" s="61">
        <f>SUM(C165:AH165)</f>
        <v>0</v>
      </c>
    </row>
    <row r="166" spans="1:35" ht="12.75" customHeight="1" x14ac:dyDescent="0.2">
      <c r="A166" s="77">
        <f>+A165+0.1</f>
        <v>2021.1999999999998</v>
      </c>
      <c r="B166" s="60" t="s">
        <v>23</v>
      </c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1"/>
      <c r="AG166" s="1"/>
      <c r="AH166" s="1"/>
      <c r="AI166" s="61">
        <f>SUM(C166:AH166)</f>
        <v>0</v>
      </c>
    </row>
    <row r="167" spans="1:35" ht="12.75" customHeight="1" x14ac:dyDescent="0.2">
      <c r="A167" s="78">
        <f>+A166+0.1</f>
        <v>2021.2999999999997</v>
      </c>
      <c r="B167" s="55" t="s">
        <v>24</v>
      </c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5"/>
      <c r="X167" s="245"/>
      <c r="Y167" s="246"/>
      <c r="Z167" s="246"/>
      <c r="AA167" s="246"/>
      <c r="AB167" s="246"/>
      <c r="AC167" s="246"/>
      <c r="AD167" s="246"/>
      <c r="AE167" s="246"/>
      <c r="AF167" s="7"/>
      <c r="AG167" s="7"/>
      <c r="AH167" s="7"/>
      <c r="AI167" s="61">
        <f>SUM(C167:AH167)</f>
        <v>0</v>
      </c>
    </row>
    <row r="168" spans="1:35" ht="12.75" customHeight="1" x14ac:dyDescent="0.2">
      <c r="A168" s="79"/>
      <c r="B168" s="64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70"/>
    </row>
    <row r="169" spans="1:35" ht="12.75" customHeight="1" x14ac:dyDescent="0.2">
      <c r="A169" s="59">
        <f>+A164+1</f>
        <v>2022</v>
      </c>
      <c r="B169" s="60" t="s">
        <v>21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1"/>
      <c r="AH169" s="1"/>
      <c r="AI169" s="206">
        <f>SUM(C169:AH169)</f>
        <v>0</v>
      </c>
    </row>
    <row r="170" spans="1:35" ht="12.75" customHeight="1" x14ac:dyDescent="0.2">
      <c r="A170" s="62">
        <f>+A169+0.1</f>
        <v>2022.1</v>
      </c>
      <c r="B170" s="60" t="s">
        <v>22</v>
      </c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1"/>
      <c r="AH170" s="1"/>
      <c r="AI170" s="206">
        <f>SUM(C170:AH170)</f>
        <v>0</v>
      </c>
    </row>
    <row r="171" spans="1:35" ht="12.75" customHeight="1" x14ac:dyDescent="0.2">
      <c r="A171" s="62">
        <f>+A170+0.1</f>
        <v>2022.1999999999998</v>
      </c>
      <c r="B171" s="60" t="s">
        <v>23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1"/>
      <c r="AH171" s="1"/>
      <c r="AI171" s="206">
        <f>SUM(C171:AH171)</f>
        <v>0</v>
      </c>
    </row>
    <row r="172" spans="1:35" ht="12.75" customHeight="1" x14ac:dyDescent="0.2">
      <c r="A172" s="67">
        <f>+A171+0.1</f>
        <v>2022.2999999999997</v>
      </c>
      <c r="B172" s="60" t="s">
        <v>24</v>
      </c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1"/>
      <c r="AH172" s="1"/>
      <c r="AI172" s="206">
        <f>SUM(C172:AH172)</f>
        <v>0</v>
      </c>
    </row>
    <row r="173" spans="1:35" ht="12.75" customHeight="1" x14ac:dyDescent="0.2">
      <c r="A173" s="73"/>
      <c r="B173" s="65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07"/>
    </row>
    <row r="174" spans="1:35" ht="12.75" customHeight="1" x14ac:dyDescent="0.2">
      <c r="A174" s="76">
        <f>+A169+1</f>
        <v>2023</v>
      </c>
      <c r="B174" s="60" t="s">
        <v>21</v>
      </c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1"/>
      <c r="AI174" s="61">
        <f>SUM(C174:AH174)</f>
        <v>0</v>
      </c>
    </row>
    <row r="175" spans="1:35" ht="12.75" customHeight="1" x14ac:dyDescent="0.2">
      <c r="A175" s="77">
        <f>+A174+0.1</f>
        <v>2023.1</v>
      </c>
      <c r="B175" s="60" t="s">
        <v>22</v>
      </c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1"/>
      <c r="AI175" s="61">
        <f>SUM(C175:AH175)</f>
        <v>0</v>
      </c>
    </row>
    <row r="176" spans="1:35" ht="12.75" customHeight="1" x14ac:dyDescent="0.2">
      <c r="A176" s="77">
        <f>+A175+0.1</f>
        <v>2023.1999999999998</v>
      </c>
      <c r="B176" s="60" t="s">
        <v>23</v>
      </c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1"/>
      <c r="AI176" s="61">
        <f>SUM(C176:AH176)</f>
        <v>0</v>
      </c>
    </row>
    <row r="177" spans="1:40" ht="12.75" customHeight="1" x14ac:dyDescent="0.2">
      <c r="A177" s="78">
        <f>+A176+0.1</f>
        <v>2023.2999999999997</v>
      </c>
      <c r="B177" s="55" t="s">
        <v>24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8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7"/>
      <c r="AI177" s="61">
        <f>SUM(C177:AH177)</f>
        <v>0</v>
      </c>
    </row>
    <row r="178" spans="1:40" ht="12.75" customHeight="1" x14ac:dyDescent="0.2">
      <c r="A178" s="73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5"/>
      <c r="X178" s="74"/>
      <c r="Y178" s="74"/>
      <c r="Z178" s="74"/>
      <c r="AA178" s="74"/>
      <c r="AB178" s="74"/>
      <c r="AC178" s="74"/>
      <c r="AD178" s="74"/>
      <c r="AE178" s="64"/>
      <c r="AF178" s="64"/>
      <c r="AG178" s="64"/>
      <c r="AH178" s="64"/>
      <c r="AI178" s="70"/>
    </row>
    <row r="179" spans="1:40" s="24" customFormat="1" ht="12.75" customHeight="1" x14ac:dyDescent="0.2">
      <c r="A179" s="59" t="s">
        <v>20</v>
      </c>
      <c r="B179" s="60" t="s">
        <v>21</v>
      </c>
      <c r="C179" s="80">
        <f t="shared" ref="C179:AH179" si="5">SUMIF($B$19:$B$178,$B19,C$19:C$178)</f>
        <v>0</v>
      </c>
      <c r="D179" s="80">
        <f t="shared" si="5"/>
        <v>0</v>
      </c>
      <c r="E179" s="80">
        <f t="shared" si="5"/>
        <v>0</v>
      </c>
      <c r="F179" s="80">
        <f t="shared" si="5"/>
        <v>0</v>
      </c>
      <c r="G179" s="80">
        <f t="shared" si="5"/>
        <v>0</v>
      </c>
      <c r="H179" s="80">
        <f t="shared" si="5"/>
        <v>0</v>
      </c>
      <c r="I179" s="80">
        <f t="shared" si="5"/>
        <v>0</v>
      </c>
      <c r="J179" s="80">
        <f t="shared" si="5"/>
        <v>0</v>
      </c>
      <c r="K179" s="80">
        <f t="shared" si="5"/>
        <v>0</v>
      </c>
      <c r="L179" s="80">
        <f t="shared" si="5"/>
        <v>0</v>
      </c>
      <c r="M179" s="80">
        <f t="shared" si="5"/>
        <v>0</v>
      </c>
      <c r="N179" s="80">
        <f t="shared" si="5"/>
        <v>0</v>
      </c>
      <c r="O179" s="80">
        <f t="shared" si="5"/>
        <v>0</v>
      </c>
      <c r="P179" s="80">
        <f t="shared" si="5"/>
        <v>0</v>
      </c>
      <c r="Q179" s="80">
        <f t="shared" si="5"/>
        <v>0</v>
      </c>
      <c r="R179" s="80">
        <f t="shared" si="5"/>
        <v>0</v>
      </c>
      <c r="S179" s="80">
        <f t="shared" si="5"/>
        <v>0</v>
      </c>
      <c r="T179" s="80">
        <f t="shared" si="5"/>
        <v>0</v>
      </c>
      <c r="U179" s="80">
        <f t="shared" si="5"/>
        <v>0</v>
      </c>
      <c r="V179" s="80">
        <f t="shared" si="5"/>
        <v>0</v>
      </c>
      <c r="W179" s="80">
        <f t="shared" si="5"/>
        <v>0</v>
      </c>
      <c r="X179" s="80">
        <f t="shared" si="5"/>
        <v>0</v>
      </c>
      <c r="Y179" s="80">
        <f t="shared" si="5"/>
        <v>0</v>
      </c>
      <c r="Z179" s="80">
        <f t="shared" si="5"/>
        <v>0</v>
      </c>
      <c r="AA179" s="80">
        <f t="shared" si="5"/>
        <v>0</v>
      </c>
      <c r="AB179" s="80">
        <f t="shared" si="5"/>
        <v>0</v>
      </c>
      <c r="AC179" s="80">
        <f t="shared" ref="AC179:AD179" si="6">SUMIF($B$19:$B$178,$B19,AC$19:AC$178)</f>
        <v>0</v>
      </c>
      <c r="AD179" s="80">
        <f t="shared" si="6"/>
        <v>0</v>
      </c>
      <c r="AE179" s="80">
        <f t="shared" si="5"/>
        <v>0</v>
      </c>
      <c r="AF179" s="80">
        <f t="shared" si="5"/>
        <v>0</v>
      </c>
      <c r="AG179" s="80">
        <f t="shared" ref="AG179" si="7">SUMIF($B$19:$B$178,$B19,AG$19:AG$178)</f>
        <v>0</v>
      </c>
      <c r="AH179" s="80">
        <f t="shared" si="5"/>
        <v>0</v>
      </c>
      <c r="AI179" s="61">
        <f>SUM(C179:AH179)</f>
        <v>0</v>
      </c>
    </row>
    <row r="180" spans="1:40" s="24" customFormat="1" ht="12.75" customHeight="1" x14ac:dyDescent="0.2">
      <c r="A180" s="59" t="s">
        <v>25</v>
      </c>
      <c r="B180" s="60" t="s">
        <v>22</v>
      </c>
      <c r="C180" s="80">
        <f t="shared" ref="C180:AH180" si="8">SUMIF($B$19:$B$178,$B20,C$19:C$178)</f>
        <v>0</v>
      </c>
      <c r="D180" s="80">
        <f t="shared" si="8"/>
        <v>0</v>
      </c>
      <c r="E180" s="80">
        <f t="shared" si="8"/>
        <v>0</v>
      </c>
      <c r="F180" s="80">
        <f t="shared" si="8"/>
        <v>0</v>
      </c>
      <c r="G180" s="80">
        <f t="shared" si="8"/>
        <v>0</v>
      </c>
      <c r="H180" s="80">
        <f t="shared" si="8"/>
        <v>0</v>
      </c>
      <c r="I180" s="80">
        <f t="shared" si="8"/>
        <v>0</v>
      </c>
      <c r="J180" s="80">
        <f t="shared" si="8"/>
        <v>0</v>
      </c>
      <c r="K180" s="80">
        <f t="shared" si="8"/>
        <v>0</v>
      </c>
      <c r="L180" s="80">
        <f t="shared" si="8"/>
        <v>0</v>
      </c>
      <c r="M180" s="80">
        <f t="shared" si="8"/>
        <v>0</v>
      </c>
      <c r="N180" s="80">
        <f t="shared" si="8"/>
        <v>0</v>
      </c>
      <c r="O180" s="80">
        <f t="shared" si="8"/>
        <v>0</v>
      </c>
      <c r="P180" s="80">
        <f t="shared" si="8"/>
        <v>0</v>
      </c>
      <c r="Q180" s="80">
        <f t="shared" si="8"/>
        <v>0</v>
      </c>
      <c r="R180" s="80">
        <f t="shared" si="8"/>
        <v>0</v>
      </c>
      <c r="S180" s="80">
        <f t="shared" si="8"/>
        <v>0</v>
      </c>
      <c r="T180" s="80">
        <f t="shared" si="8"/>
        <v>0</v>
      </c>
      <c r="U180" s="80">
        <f t="shared" si="8"/>
        <v>0</v>
      </c>
      <c r="V180" s="80">
        <f t="shared" si="8"/>
        <v>0</v>
      </c>
      <c r="W180" s="80">
        <f t="shared" si="8"/>
        <v>0</v>
      </c>
      <c r="X180" s="80">
        <f t="shared" si="8"/>
        <v>0</v>
      </c>
      <c r="Y180" s="80">
        <f t="shared" si="8"/>
        <v>0</v>
      </c>
      <c r="Z180" s="80">
        <f t="shared" si="8"/>
        <v>0</v>
      </c>
      <c r="AA180" s="80">
        <f t="shared" si="8"/>
        <v>0</v>
      </c>
      <c r="AB180" s="80">
        <f t="shared" si="8"/>
        <v>0</v>
      </c>
      <c r="AC180" s="80">
        <f t="shared" ref="AC180:AD180" si="9">SUMIF($B$19:$B$178,$B20,AC$19:AC$178)</f>
        <v>0</v>
      </c>
      <c r="AD180" s="80">
        <f t="shared" si="9"/>
        <v>0</v>
      </c>
      <c r="AE180" s="80">
        <f t="shared" si="8"/>
        <v>0</v>
      </c>
      <c r="AF180" s="80">
        <f t="shared" si="8"/>
        <v>0</v>
      </c>
      <c r="AG180" s="80">
        <f t="shared" ref="AG180" si="10">SUMIF($B$19:$B$178,$B20,AG$19:AG$178)</f>
        <v>0</v>
      </c>
      <c r="AH180" s="80">
        <f t="shared" si="8"/>
        <v>0</v>
      </c>
      <c r="AI180" s="61">
        <f>SUM(C180:AH180)</f>
        <v>0</v>
      </c>
    </row>
    <row r="181" spans="1:40" s="24" customFormat="1" ht="12.75" customHeight="1" x14ac:dyDescent="0.2">
      <c r="A181" s="59" t="s">
        <v>26</v>
      </c>
      <c r="B181" s="60" t="s">
        <v>23</v>
      </c>
      <c r="C181" s="80">
        <f t="shared" ref="C181:AH181" si="11">SUMIF($B$19:$B$178,$B21,C$19:C$178)</f>
        <v>0</v>
      </c>
      <c r="D181" s="80">
        <f t="shared" si="11"/>
        <v>0</v>
      </c>
      <c r="E181" s="80">
        <f t="shared" si="11"/>
        <v>0</v>
      </c>
      <c r="F181" s="80">
        <f t="shared" si="11"/>
        <v>0</v>
      </c>
      <c r="G181" s="80">
        <f t="shared" si="11"/>
        <v>0</v>
      </c>
      <c r="H181" s="80">
        <f t="shared" si="11"/>
        <v>0</v>
      </c>
      <c r="I181" s="80">
        <f t="shared" si="11"/>
        <v>0</v>
      </c>
      <c r="J181" s="80">
        <f t="shared" si="11"/>
        <v>0</v>
      </c>
      <c r="K181" s="80">
        <f t="shared" si="11"/>
        <v>0</v>
      </c>
      <c r="L181" s="80">
        <f t="shared" si="11"/>
        <v>0</v>
      </c>
      <c r="M181" s="80">
        <f t="shared" si="11"/>
        <v>0</v>
      </c>
      <c r="N181" s="80">
        <f t="shared" si="11"/>
        <v>0</v>
      </c>
      <c r="O181" s="80">
        <f t="shared" si="11"/>
        <v>0</v>
      </c>
      <c r="P181" s="80">
        <f t="shared" si="11"/>
        <v>0</v>
      </c>
      <c r="Q181" s="80">
        <f t="shared" si="11"/>
        <v>0</v>
      </c>
      <c r="R181" s="80">
        <f t="shared" si="11"/>
        <v>0</v>
      </c>
      <c r="S181" s="80">
        <f t="shared" si="11"/>
        <v>0</v>
      </c>
      <c r="T181" s="80">
        <f t="shared" si="11"/>
        <v>0</v>
      </c>
      <c r="U181" s="80">
        <f t="shared" si="11"/>
        <v>0</v>
      </c>
      <c r="V181" s="80">
        <f t="shared" si="11"/>
        <v>0</v>
      </c>
      <c r="W181" s="80">
        <f t="shared" si="11"/>
        <v>0</v>
      </c>
      <c r="X181" s="80">
        <f t="shared" si="11"/>
        <v>0</v>
      </c>
      <c r="Y181" s="80">
        <f t="shared" si="11"/>
        <v>0</v>
      </c>
      <c r="Z181" s="80">
        <f t="shared" si="11"/>
        <v>0</v>
      </c>
      <c r="AA181" s="80">
        <f t="shared" si="11"/>
        <v>0</v>
      </c>
      <c r="AB181" s="80">
        <f t="shared" si="11"/>
        <v>0</v>
      </c>
      <c r="AC181" s="80">
        <f t="shared" ref="AC181:AD181" si="12">SUMIF($B$19:$B$178,$B21,AC$19:AC$178)</f>
        <v>0</v>
      </c>
      <c r="AD181" s="80">
        <f t="shared" si="12"/>
        <v>0</v>
      </c>
      <c r="AE181" s="80">
        <f t="shared" si="11"/>
        <v>0</v>
      </c>
      <c r="AF181" s="80">
        <f t="shared" si="11"/>
        <v>0</v>
      </c>
      <c r="AG181" s="80">
        <f t="shared" ref="AG181" si="13">SUMIF($B$19:$B$178,$B21,AG$19:AG$178)</f>
        <v>0</v>
      </c>
      <c r="AH181" s="80">
        <f t="shared" si="11"/>
        <v>0</v>
      </c>
      <c r="AI181" s="61">
        <f>SUM(C181:AH181)</f>
        <v>0</v>
      </c>
    </row>
    <row r="182" spans="1:40" s="24" customFormat="1" ht="12.75" customHeight="1" x14ac:dyDescent="0.2">
      <c r="A182" s="59" t="s">
        <v>27</v>
      </c>
      <c r="B182" s="60" t="s">
        <v>24</v>
      </c>
      <c r="C182" s="80">
        <f t="shared" ref="C182:AH182" si="14">SUMIF($B$19:$B$178,$B22,C$19:C$178)</f>
        <v>0</v>
      </c>
      <c r="D182" s="80">
        <f t="shared" si="14"/>
        <v>0</v>
      </c>
      <c r="E182" s="80">
        <f t="shared" si="14"/>
        <v>0</v>
      </c>
      <c r="F182" s="80">
        <f t="shared" si="14"/>
        <v>0</v>
      </c>
      <c r="G182" s="80">
        <f t="shared" si="14"/>
        <v>0</v>
      </c>
      <c r="H182" s="80">
        <f t="shared" si="14"/>
        <v>0</v>
      </c>
      <c r="I182" s="80">
        <f t="shared" si="14"/>
        <v>0</v>
      </c>
      <c r="J182" s="80">
        <f t="shared" si="14"/>
        <v>0</v>
      </c>
      <c r="K182" s="80">
        <f t="shared" si="14"/>
        <v>0</v>
      </c>
      <c r="L182" s="80">
        <f t="shared" si="14"/>
        <v>0</v>
      </c>
      <c r="M182" s="80">
        <f t="shared" si="14"/>
        <v>0</v>
      </c>
      <c r="N182" s="80">
        <f t="shared" si="14"/>
        <v>0</v>
      </c>
      <c r="O182" s="80">
        <f t="shared" si="14"/>
        <v>0</v>
      </c>
      <c r="P182" s="80">
        <f t="shared" si="14"/>
        <v>0</v>
      </c>
      <c r="Q182" s="80">
        <f t="shared" si="14"/>
        <v>0</v>
      </c>
      <c r="R182" s="80">
        <f t="shared" si="14"/>
        <v>0</v>
      </c>
      <c r="S182" s="80">
        <f t="shared" si="14"/>
        <v>0</v>
      </c>
      <c r="T182" s="80">
        <f t="shared" si="14"/>
        <v>0</v>
      </c>
      <c r="U182" s="80">
        <f t="shared" si="14"/>
        <v>0</v>
      </c>
      <c r="V182" s="80">
        <f t="shared" si="14"/>
        <v>0</v>
      </c>
      <c r="W182" s="80">
        <f t="shared" si="14"/>
        <v>0</v>
      </c>
      <c r="X182" s="80">
        <f t="shared" si="14"/>
        <v>0</v>
      </c>
      <c r="Y182" s="80">
        <f t="shared" si="14"/>
        <v>0</v>
      </c>
      <c r="Z182" s="80">
        <f t="shared" si="14"/>
        <v>0</v>
      </c>
      <c r="AA182" s="80">
        <f t="shared" si="14"/>
        <v>0</v>
      </c>
      <c r="AB182" s="80">
        <f t="shared" si="14"/>
        <v>0</v>
      </c>
      <c r="AC182" s="80">
        <f t="shared" ref="AC182:AD182" si="15">SUMIF($B$19:$B$178,$B22,AC$19:AC$178)</f>
        <v>0</v>
      </c>
      <c r="AD182" s="80">
        <f t="shared" si="15"/>
        <v>0</v>
      </c>
      <c r="AE182" s="80">
        <f t="shared" si="14"/>
        <v>0</v>
      </c>
      <c r="AF182" s="80">
        <f t="shared" si="14"/>
        <v>0</v>
      </c>
      <c r="AG182" s="80">
        <f t="shared" ref="AG182" si="16">SUMIF($B$19:$B$178,$B22,AG$19:AG$178)</f>
        <v>0</v>
      </c>
      <c r="AH182" s="80">
        <f t="shared" si="14"/>
        <v>0</v>
      </c>
      <c r="AI182" s="61">
        <f>SUM(C182:AH182)</f>
        <v>0</v>
      </c>
    </row>
    <row r="183" spans="1:40" s="24" customFormat="1" ht="12.75" customHeight="1" x14ac:dyDescent="0.2">
      <c r="A183" s="63"/>
      <c r="B183" s="64"/>
      <c r="C183" s="64"/>
      <c r="D183" s="64"/>
      <c r="E183" s="64"/>
      <c r="F183" s="64"/>
      <c r="G183" s="64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2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66"/>
    </row>
    <row r="184" spans="1:40" s="24" customFormat="1" ht="12.75" customHeight="1" x14ac:dyDescent="0.2">
      <c r="A184" s="59" t="s">
        <v>28</v>
      </c>
      <c r="B184" s="60" t="s">
        <v>21</v>
      </c>
      <c r="C184" s="60">
        <f t="shared" ref="C184:AH187" si="17">C179-C174</f>
        <v>0</v>
      </c>
      <c r="D184" s="60">
        <f t="shared" si="17"/>
        <v>0</v>
      </c>
      <c r="E184" s="60">
        <f t="shared" si="17"/>
        <v>0</v>
      </c>
      <c r="F184" s="60">
        <f t="shared" si="17"/>
        <v>0</v>
      </c>
      <c r="G184" s="60">
        <f t="shared" si="17"/>
        <v>0</v>
      </c>
      <c r="H184" s="80">
        <f t="shared" si="17"/>
        <v>0</v>
      </c>
      <c r="I184" s="80">
        <f t="shared" si="17"/>
        <v>0</v>
      </c>
      <c r="J184" s="80">
        <f t="shared" si="17"/>
        <v>0</v>
      </c>
      <c r="K184" s="80">
        <f t="shared" si="17"/>
        <v>0</v>
      </c>
      <c r="L184" s="80">
        <f t="shared" si="17"/>
        <v>0</v>
      </c>
      <c r="M184" s="80">
        <f t="shared" si="17"/>
        <v>0</v>
      </c>
      <c r="N184" s="80">
        <f t="shared" si="17"/>
        <v>0</v>
      </c>
      <c r="O184" s="80">
        <f t="shared" si="17"/>
        <v>0</v>
      </c>
      <c r="P184" s="80">
        <f t="shared" si="17"/>
        <v>0</v>
      </c>
      <c r="Q184" s="80">
        <f t="shared" si="17"/>
        <v>0</v>
      </c>
      <c r="R184" s="80">
        <f t="shared" si="17"/>
        <v>0</v>
      </c>
      <c r="S184" s="80">
        <f t="shared" si="17"/>
        <v>0</v>
      </c>
      <c r="T184" s="80">
        <f t="shared" si="17"/>
        <v>0</v>
      </c>
      <c r="U184" s="80">
        <f t="shared" si="17"/>
        <v>0</v>
      </c>
      <c r="V184" s="80">
        <f t="shared" si="17"/>
        <v>0</v>
      </c>
      <c r="W184" s="80">
        <f t="shared" si="17"/>
        <v>0</v>
      </c>
      <c r="X184" s="80">
        <f t="shared" si="17"/>
        <v>0</v>
      </c>
      <c r="Y184" s="80">
        <f t="shared" si="17"/>
        <v>0</v>
      </c>
      <c r="Z184" s="80">
        <f t="shared" si="17"/>
        <v>0</v>
      </c>
      <c r="AA184" s="80">
        <f t="shared" si="17"/>
        <v>0</v>
      </c>
      <c r="AB184" s="80">
        <f t="shared" si="17"/>
        <v>0</v>
      </c>
      <c r="AC184" s="80">
        <f t="shared" ref="AC184:AD184" si="18">AC179-AC174</f>
        <v>0</v>
      </c>
      <c r="AD184" s="80">
        <f t="shared" si="18"/>
        <v>0</v>
      </c>
      <c r="AE184" s="80">
        <f t="shared" si="17"/>
        <v>0</v>
      </c>
      <c r="AF184" s="80">
        <f t="shared" si="17"/>
        <v>0</v>
      </c>
      <c r="AG184" s="80">
        <f t="shared" ref="AG184" si="19">AG179-AG174</f>
        <v>0</v>
      </c>
      <c r="AH184" s="80">
        <f>AH179-AH174</f>
        <v>0</v>
      </c>
      <c r="AI184" s="61">
        <f>SUM(C184:AH184)</f>
        <v>0</v>
      </c>
    </row>
    <row r="185" spans="1:40" s="24" customFormat="1" ht="12.75" customHeight="1" x14ac:dyDescent="0.2">
      <c r="A185" s="83" t="s">
        <v>29</v>
      </c>
      <c r="B185" s="60" t="s">
        <v>22</v>
      </c>
      <c r="C185" s="60">
        <f t="shared" si="17"/>
        <v>0</v>
      </c>
      <c r="D185" s="60">
        <f t="shared" si="17"/>
        <v>0</v>
      </c>
      <c r="E185" s="60">
        <f t="shared" si="17"/>
        <v>0</v>
      </c>
      <c r="F185" s="60">
        <f t="shared" si="17"/>
        <v>0</v>
      </c>
      <c r="G185" s="60">
        <f t="shared" si="17"/>
        <v>0</v>
      </c>
      <c r="H185" s="80">
        <f t="shared" si="17"/>
        <v>0</v>
      </c>
      <c r="I185" s="80">
        <f t="shared" si="17"/>
        <v>0</v>
      </c>
      <c r="J185" s="80">
        <f t="shared" si="17"/>
        <v>0</v>
      </c>
      <c r="K185" s="80">
        <f t="shared" si="17"/>
        <v>0</v>
      </c>
      <c r="L185" s="80">
        <f t="shared" si="17"/>
        <v>0</v>
      </c>
      <c r="M185" s="80">
        <f t="shared" si="17"/>
        <v>0</v>
      </c>
      <c r="N185" s="80">
        <f t="shared" si="17"/>
        <v>0</v>
      </c>
      <c r="O185" s="80">
        <f t="shared" si="17"/>
        <v>0</v>
      </c>
      <c r="P185" s="80">
        <f t="shared" si="17"/>
        <v>0</v>
      </c>
      <c r="Q185" s="80">
        <f t="shared" si="17"/>
        <v>0</v>
      </c>
      <c r="R185" s="80">
        <f t="shared" si="17"/>
        <v>0</v>
      </c>
      <c r="S185" s="80">
        <f t="shared" si="17"/>
        <v>0</v>
      </c>
      <c r="T185" s="80">
        <f t="shared" si="17"/>
        <v>0</v>
      </c>
      <c r="U185" s="80">
        <f t="shared" si="17"/>
        <v>0</v>
      </c>
      <c r="V185" s="80">
        <f t="shared" si="17"/>
        <v>0</v>
      </c>
      <c r="W185" s="80">
        <f t="shared" si="17"/>
        <v>0</v>
      </c>
      <c r="X185" s="80">
        <f t="shared" si="17"/>
        <v>0</v>
      </c>
      <c r="Y185" s="80">
        <f t="shared" si="17"/>
        <v>0</v>
      </c>
      <c r="Z185" s="80">
        <f t="shared" si="17"/>
        <v>0</v>
      </c>
      <c r="AA185" s="80">
        <f t="shared" si="17"/>
        <v>0</v>
      </c>
      <c r="AB185" s="80">
        <f t="shared" si="17"/>
        <v>0</v>
      </c>
      <c r="AC185" s="80">
        <f t="shared" ref="AC185:AD185" si="20">AC180-AC175</f>
        <v>0</v>
      </c>
      <c r="AD185" s="80">
        <f t="shared" si="20"/>
        <v>0</v>
      </c>
      <c r="AE185" s="80">
        <f t="shared" si="17"/>
        <v>0</v>
      </c>
      <c r="AF185" s="80">
        <f t="shared" si="17"/>
        <v>0</v>
      </c>
      <c r="AG185" s="80">
        <f t="shared" ref="AG185" si="21">AG180-AG175</f>
        <v>0</v>
      </c>
      <c r="AH185" s="80">
        <f t="shared" si="17"/>
        <v>0</v>
      </c>
      <c r="AI185" s="61">
        <f>SUM(C185:AH185)</f>
        <v>0</v>
      </c>
    </row>
    <row r="186" spans="1:40" s="24" customFormat="1" ht="12.75" customHeight="1" x14ac:dyDescent="0.2">
      <c r="A186" s="59" t="s">
        <v>30</v>
      </c>
      <c r="B186" s="60" t="s">
        <v>23</v>
      </c>
      <c r="C186" s="60">
        <f t="shared" si="17"/>
        <v>0</v>
      </c>
      <c r="D186" s="60">
        <f t="shared" si="17"/>
        <v>0</v>
      </c>
      <c r="E186" s="60">
        <f t="shared" si="17"/>
        <v>0</v>
      </c>
      <c r="F186" s="60">
        <f t="shared" si="17"/>
        <v>0</v>
      </c>
      <c r="G186" s="60">
        <f t="shared" si="17"/>
        <v>0</v>
      </c>
      <c r="H186" s="80">
        <f t="shared" si="17"/>
        <v>0</v>
      </c>
      <c r="I186" s="80">
        <f t="shared" si="17"/>
        <v>0</v>
      </c>
      <c r="J186" s="80">
        <f t="shared" si="17"/>
        <v>0</v>
      </c>
      <c r="K186" s="80">
        <f t="shared" si="17"/>
        <v>0</v>
      </c>
      <c r="L186" s="80">
        <f t="shared" si="17"/>
        <v>0</v>
      </c>
      <c r="M186" s="80">
        <f t="shared" si="17"/>
        <v>0</v>
      </c>
      <c r="N186" s="80">
        <f t="shared" si="17"/>
        <v>0</v>
      </c>
      <c r="O186" s="80">
        <f t="shared" si="17"/>
        <v>0</v>
      </c>
      <c r="P186" s="80">
        <f t="shared" si="17"/>
        <v>0</v>
      </c>
      <c r="Q186" s="80">
        <f t="shared" si="17"/>
        <v>0</v>
      </c>
      <c r="R186" s="80">
        <f t="shared" si="17"/>
        <v>0</v>
      </c>
      <c r="S186" s="80">
        <f t="shared" si="17"/>
        <v>0</v>
      </c>
      <c r="T186" s="80">
        <f t="shared" si="17"/>
        <v>0</v>
      </c>
      <c r="U186" s="80">
        <f t="shared" si="17"/>
        <v>0</v>
      </c>
      <c r="V186" s="80">
        <f t="shared" si="17"/>
        <v>0</v>
      </c>
      <c r="W186" s="80">
        <f t="shared" si="17"/>
        <v>0</v>
      </c>
      <c r="X186" s="80">
        <f t="shared" si="17"/>
        <v>0</v>
      </c>
      <c r="Y186" s="80">
        <f t="shared" si="17"/>
        <v>0</v>
      </c>
      <c r="Z186" s="80">
        <f t="shared" si="17"/>
        <v>0</v>
      </c>
      <c r="AA186" s="80">
        <f t="shared" si="17"/>
        <v>0</v>
      </c>
      <c r="AB186" s="80">
        <f t="shared" si="17"/>
        <v>0</v>
      </c>
      <c r="AC186" s="80">
        <f t="shared" ref="AC186:AD186" si="22">AC181-AC176</f>
        <v>0</v>
      </c>
      <c r="AD186" s="80">
        <f t="shared" si="22"/>
        <v>0</v>
      </c>
      <c r="AE186" s="80">
        <f t="shared" si="17"/>
        <v>0</v>
      </c>
      <c r="AF186" s="80">
        <f t="shared" si="17"/>
        <v>0</v>
      </c>
      <c r="AG186" s="80">
        <f t="shared" ref="AG186" si="23">AG181-AG176</f>
        <v>0</v>
      </c>
      <c r="AH186" s="80">
        <f t="shared" si="17"/>
        <v>0</v>
      </c>
      <c r="AI186" s="61">
        <f>SUM(C186:AH186)</f>
        <v>0</v>
      </c>
    </row>
    <row r="187" spans="1:40" s="24" customFormat="1" ht="12.75" customHeight="1" x14ac:dyDescent="0.2">
      <c r="A187" s="84" t="s">
        <v>31</v>
      </c>
      <c r="B187" s="85" t="s">
        <v>24</v>
      </c>
      <c r="C187" s="85">
        <f t="shared" si="17"/>
        <v>0</v>
      </c>
      <c r="D187" s="85">
        <f t="shared" si="17"/>
        <v>0</v>
      </c>
      <c r="E187" s="85">
        <f t="shared" si="17"/>
        <v>0</v>
      </c>
      <c r="F187" s="85">
        <f t="shared" si="17"/>
        <v>0</v>
      </c>
      <c r="G187" s="85">
        <f t="shared" si="17"/>
        <v>0</v>
      </c>
      <c r="H187" s="86">
        <f t="shared" si="17"/>
        <v>0</v>
      </c>
      <c r="I187" s="86">
        <f t="shared" si="17"/>
        <v>0</v>
      </c>
      <c r="J187" s="86">
        <f t="shared" si="17"/>
        <v>0</v>
      </c>
      <c r="K187" s="86">
        <f t="shared" si="17"/>
        <v>0</v>
      </c>
      <c r="L187" s="86">
        <f t="shared" si="17"/>
        <v>0</v>
      </c>
      <c r="M187" s="86">
        <f t="shared" si="17"/>
        <v>0</v>
      </c>
      <c r="N187" s="86">
        <f t="shared" si="17"/>
        <v>0</v>
      </c>
      <c r="O187" s="86">
        <f t="shared" si="17"/>
        <v>0</v>
      </c>
      <c r="P187" s="86">
        <f t="shared" si="17"/>
        <v>0</v>
      </c>
      <c r="Q187" s="86">
        <f t="shared" si="17"/>
        <v>0</v>
      </c>
      <c r="R187" s="86">
        <f t="shared" si="17"/>
        <v>0</v>
      </c>
      <c r="S187" s="86">
        <f t="shared" si="17"/>
        <v>0</v>
      </c>
      <c r="T187" s="86">
        <f t="shared" si="17"/>
        <v>0</v>
      </c>
      <c r="U187" s="86">
        <f t="shared" si="17"/>
        <v>0</v>
      </c>
      <c r="V187" s="86">
        <f t="shared" si="17"/>
        <v>0</v>
      </c>
      <c r="W187" s="86">
        <f t="shared" si="17"/>
        <v>0</v>
      </c>
      <c r="X187" s="86">
        <f t="shared" si="17"/>
        <v>0</v>
      </c>
      <c r="Y187" s="86">
        <f t="shared" si="17"/>
        <v>0</v>
      </c>
      <c r="Z187" s="86">
        <f t="shared" si="17"/>
        <v>0</v>
      </c>
      <c r="AA187" s="86">
        <f t="shared" si="17"/>
        <v>0</v>
      </c>
      <c r="AB187" s="86">
        <f t="shared" si="17"/>
        <v>0</v>
      </c>
      <c r="AC187" s="86">
        <f t="shared" ref="AC187:AD187" si="24">AC182-AC177</f>
        <v>0</v>
      </c>
      <c r="AD187" s="86">
        <f t="shared" si="24"/>
        <v>0</v>
      </c>
      <c r="AE187" s="86">
        <f t="shared" si="17"/>
        <v>0</v>
      </c>
      <c r="AF187" s="86">
        <f t="shared" si="17"/>
        <v>0</v>
      </c>
      <c r="AG187" s="86">
        <f t="shared" ref="AG187" si="25">AG182-AG177</f>
        <v>0</v>
      </c>
      <c r="AH187" s="86">
        <f t="shared" si="17"/>
        <v>0</v>
      </c>
      <c r="AI187" s="87">
        <f>SUM(C187:AH187)</f>
        <v>0</v>
      </c>
    </row>
    <row r="188" spans="1:40" s="24" customFormat="1" ht="12.75" customHeight="1" x14ac:dyDescent="0.2">
      <c r="A188" s="16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W188" s="28"/>
    </row>
    <row r="189" spans="1:40" ht="12.75" customHeight="1" x14ac:dyDescent="0.2"/>
    <row r="190" spans="1:40" ht="12.75" customHeight="1" x14ac:dyDescent="0.2">
      <c r="Q190" s="24" t="s">
        <v>32</v>
      </c>
      <c r="AH190" s="88"/>
      <c r="AI190" s="88"/>
      <c r="AJ190" s="88"/>
      <c r="AK190" s="88"/>
      <c r="AL190" s="88"/>
      <c r="AM190" s="88"/>
      <c r="AN190" s="88"/>
    </row>
    <row r="191" spans="1:40" ht="26.25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238" t="s">
        <v>0</v>
      </c>
      <c r="N191" s="238"/>
      <c r="O191" s="238"/>
      <c r="P191" s="238"/>
      <c r="Q191" s="238"/>
      <c r="R191" s="238"/>
      <c r="S191" s="238"/>
      <c r="T191" s="238"/>
      <c r="U191" s="238"/>
      <c r="V191" s="238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</row>
    <row r="192" spans="1:40" ht="26.25" x14ac:dyDescent="0.4">
      <c r="A192" s="15"/>
      <c r="B192" s="16"/>
      <c r="C192" s="16"/>
      <c r="D192" s="16"/>
      <c r="E192" s="16"/>
      <c r="G192" s="17"/>
      <c r="K192" s="17"/>
      <c r="L192" s="18"/>
      <c r="M192" s="18"/>
      <c r="N192" s="18"/>
      <c r="O192" s="18"/>
      <c r="P192" s="17"/>
      <c r="T192" s="19" t="s">
        <v>1</v>
      </c>
      <c r="U192" s="227">
        <v>2023</v>
      </c>
    </row>
    <row r="193" spans="1:36" s="24" customFormat="1" ht="12.75" customHeight="1" x14ac:dyDescent="0.2">
      <c r="A193" s="22"/>
      <c r="B193" s="23"/>
      <c r="C193" s="23"/>
      <c r="D193" s="23"/>
      <c r="E193" s="23"/>
      <c r="F193" s="23"/>
      <c r="L193" s="25"/>
      <c r="M193" s="25"/>
      <c r="N193" s="25"/>
      <c r="O193" s="25"/>
      <c r="Q193" s="26"/>
      <c r="R193" s="27"/>
      <c r="W193" s="28"/>
    </row>
    <row r="194" spans="1:36" s="24" customFormat="1" ht="15.75" x14ac:dyDescent="0.25">
      <c r="A194" s="22"/>
      <c r="B194" s="23"/>
      <c r="C194" s="23"/>
      <c r="D194" s="23"/>
      <c r="E194" s="23"/>
      <c r="F194" s="23"/>
      <c r="L194" s="241" t="s">
        <v>2</v>
      </c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9"/>
    </row>
    <row r="195" spans="1:36" ht="12.75" customHeight="1" x14ac:dyDescent="0.2"/>
    <row r="196" spans="1:36" ht="12.75" customHeight="1" x14ac:dyDescent="0.2">
      <c r="N196" s="212" t="s">
        <v>3</v>
      </c>
      <c r="O196" s="213"/>
      <c r="P196" s="214" t="s">
        <v>4</v>
      </c>
      <c r="Q196" s="215"/>
      <c r="R196" s="215"/>
      <c r="S196" s="215" t="s">
        <v>5</v>
      </c>
      <c r="T196" s="215" t="str">
        <f>IF(T6="", "", T6)</f>
        <v/>
      </c>
      <c r="U196" s="216"/>
    </row>
    <row r="197" spans="1:36" ht="12.75" customHeight="1" x14ac:dyDescent="0.2">
      <c r="N197" s="217" t="s">
        <v>6</v>
      </c>
      <c r="O197" s="218"/>
      <c r="P197" s="219" t="s">
        <v>7</v>
      </c>
      <c r="Q197" s="218"/>
      <c r="R197" s="218"/>
      <c r="S197" s="218"/>
      <c r="T197" s="218"/>
      <c r="U197" s="220"/>
    </row>
    <row r="198" spans="1:36" ht="12.75" customHeight="1" x14ac:dyDescent="0.2">
      <c r="N198" s="217" t="s">
        <v>8</v>
      </c>
      <c r="O198" s="218"/>
      <c r="P198" s="218" t="str">
        <f>IF(P8="", "", P8)</f>
        <v/>
      </c>
      <c r="Q198" s="218"/>
      <c r="R198" s="218"/>
      <c r="S198" s="218"/>
      <c r="T198" s="218"/>
      <c r="U198" s="220"/>
    </row>
    <row r="199" spans="1:36" ht="12.75" customHeight="1" x14ac:dyDescent="0.2">
      <c r="N199" s="217" t="s">
        <v>9</v>
      </c>
      <c r="O199" s="218"/>
      <c r="P199" s="218" t="str">
        <f t="shared" ref="P199:P200" si="26">IF(P9="", "", P9)</f>
        <v/>
      </c>
      <c r="Q199" s="218"/>
      <c r="R199" s="218"/>
      <c r="S199" s="218" t="s">
        <v>10</v>
      </c>
      <c r="T199" s="221" t="str">
        <f>IF(T9="", "", T9)</f>
        <v/>
      </c>
      <c r="U199" s="220"/>
    </row>
    <row r="200" spans="1:36" ht="12.75" customHeight="1" x14ac:dyDescent="0.2">
      <c r="N200" s="217" t="s">
        <v>11</v>
      </c>
      <c r="O200" s="218"/>
      <c r="P200" s="218" t="str">
        <f t="shared" si="26"/>
        <v/>
      </c>
      <c r="Q200" s="218"/>
      <c r="R200" s="218"/>
      <c r="S200" s="218"/>
      <c r="T200" s="218"/>
      <c r="U200" s="220"/>
      <c r="AJ200" s="38"/>
    </row>
    <row r="201" spans="1:36" ht="12.75" customHeight="1" x14ac:dyDescent="0.2">
      <c r="N201" s="222" t="s">
        <v>12</v>
      </c>
      <c r="O201" s="218"/>
      <c r="P201" s="218"/>
      <c r="Q201" s="218" t="str">
        <f>IF(Q11="", "", Q11)</f>
        <v/>
      </c>
      <c r="R201" s="218" t="str">
        <f>IF(R11="", "", R11)</f>
        <v/>
      </c>
      <c r="S201" s="218"/>
      <c r="T201" s="218"/>
      <c r="U201" s="220"/>
    </row>
    <row r="202" spans="1:36" ht="12.75" customHeight="1" x14ac:dyDescent="0.2">
      <c r="N202" s="223" t="s">
        <v>13</v>
      </c>
      <c r="O202" s="224"/>
      <c r="P202" s="224" t="str">
        <f>IF(P12="", "", P12)</f>
        <v/>
      </c>
      <c r="Q202" s="224"/>
      <c r="R202" s="224"/>
      <c r="S202" s="224" t="s">
        <v>14</v>
      </c>
      <c r="T202" s="225" t="str">
        <f>IF(T12="", "", T12)</f>
        <v/>
      </c>
      <c r="U202" s="226"/>
    </row>
    <row r="203" spans="1:36" ht="12.75" customHeight="1" x14ac:dyDescent="0.2">
      <c r="A203" s="23"/>
      <c r="B203" s="89"/>
      <c r="C203" s="89"/>
      <c r="D203" s="89"/>
      <c r="E203" s="89"/>
      <c r="I203" s="89"/>
      <c r="J203" s="90"/>
      <c r="K203" s="89"/>
      <c r="L203" s="89"/>
      <c r="M203" s="89"/>
      <c r="N203" s="89"/>
      <c r="O203" s="89"/>
      <c r="P203" s="89"/>
      <c r="Q203" s="89"/>
      <c r="R203" s="89"/>
      <c r="S203" s="24"/>
      <c r="T203" s="24"/>
      <c r="U203" s="24"/>
    </row>
    <row r="204" spans="1:36" ht="12.75" customHeight="1" x14ac:dyDescent="0.2">
      <c r="N204" s="30"/>
      <c r="O204" s="33"/>
      <c r="P204" s="33"/>
      <c r="Q204" s="33"/>
      <c r="R204" s="33"/>
      <c r="S204" s="91" t="s">
        <v>33</v>
      </c>
      <c r="T204" s="92"/>
      <c r="U204" s="93" t="s">
        <v>34</v>
      </c>
      <c r="W204" s="14"/>
    </row>
    <row r="205" spans="1:36" ht="12.75" customHeight="1" x14ac:dyDescent="0.2">
      <c r="N205" s="94"/>
      <c r="S205" s="95" t="s">
        <v>35</v>
      </c>
      <c r="T205" s="16"/>
      <c r="U205" s="96" t="s">
        <v>36</v>
      </c>
      <c r="W205" s="14"/>
    </row>
    <row r="206" spans="1:36" ht="12.75" customHeight="1" x14ac:dyDescent="0.2">
      <c r="N206" s="94" t="s">
        <v>37</v>
      </c>
      <c r="S206" s="95" t="s">
        <v>38</v>
      </c>
      <c r="T206" s="16"/>
      <c r="U206" s="96" t="s">
        <v>39</v>
      </c>
      <c r="W206" s="14"/>
    </row>
    <row r="207" spans="1:36" ht="12.75" customHeight="1" x14ac:dyDescent="0.2">
      <c r="N207" s="94"/>
      <c r="S207" s="97"/>
      <c r="T207" s="21"/>
      <c r="U207" s="98"/>
      <c r="W207" s="14"/>
    </row>
    <row r="208" spans="1:36" ht="12.75" customHeight="1" x14ac:dyDescent="0.2">
      <c r="N208" s="99">
        <v>1</v>
      </c>
      <c r="O208" s="100" t="s">
        <v>40</v>
      </c>
      <c r="P208" s="100"/>
      <c r="Q208" s="100"/>
      <c r="R208" s="100"/>
      <c r="S208" s="101"/>
      <c r="T208" s="100"/>
      <c r="U208" s="102"/>
      <c r="W208" s="14"/>
    </row>
    <row r="209" spans="12:23" ht="12.75" customHeight="1" x14ac:dyDescent="0.2">
      <c r="L209" s="103"/>
      <c r="N209" s="104"/>
      <c r="O209" s="105" t="s">
        <v>41</v>
      </c>
      <c r="P209" s="106" t="s">
        <v>42</v>
      </c>
      <c r="Q209" s="106"/>
      <c r="R209" s="106"/>
      <c r="S209" s="107">
        <f>HLOOKUP($U$2,$A$17:$AI$187,163)</f>
        <v>0</v>
      </c>
      <c r="T209" s="106"/>
      <c r="U209" s="108">
        <f>HLOOKUP($U$2,$A$17:$AI$187,164)</f>
        <v>0</v>
      </c>
      <c r="W209" s="14"/>
    </row>
    <row r="210" spans="12:23" ht="12.75" customHeight="1" x14ac:dyDescent="0.2">
      <c r="L210" s="103"/>
      <c r="N210" s="104"/>
      <c r="O210" s="105" t="s">
        <v>43</v>
      </c>
      <c r="P210" s="106" t="s">
        <v>44</v>
      </c>
      <c r="Q210" s="106"/>
      <c r="R210" s="106"/>
      <c r="S210" s="107">
        <f>+S209-S211</f>
        <v>0</v>
      </c>
      <c r="T210" s="106"/>
      <c r="U210" s="108">
        <f>+U209-U211</f>
        <v>0</v>
      </c>
      <c r="W210" s="14"/>
    </row>
    <row r="211" spans="12:23" ht="12.75" customHeight="1" x14ac:dyDescent="0.2">
      <c r="L211" s="103"/>
      <c r="N211" s="109"/>
      <c r="O211" s="110" t="s">
        <v>45</v>
      </c>
      <c r="P211" s="111" t="s">
        <v>46</v>
      </c>
      <c r="Q211" s="111"/>
      <c r="R211" s="111"/>
      <c r="S211" s="112">
        <f>HLOOKUP($U$2,$A$17:$AI$187,168)</f>
        <v>0</v>
      </c>
      <c r="T211" s="111"/>
      <c r="U211" s="113">
        <f>HLOOKUP($U$2,$A$17:$AI$187,169)</f>
        <v>0</v>
      </c>
      <c r="W211" s="14"/>
    </row>
    <row r="212" spans="12:23" ht="12.75" customHeight="1" x14ac:dyDescent="0.2">
      <c r="N212" s="109">
        <v>2</v>
      </c>
      <c r="O212" s="111" t="s">
        <v>47</v>
      </c>
      <c r="P212" s="111"/>
      <c r="Q212" s="111"/>
      <c r="R212" s="111"/>
      <c r="S212" s="112">
        <f>+AI179-S209</f>
        <v>0</v>
      </c>
      <c r="T212" s="111"/>
      <c r="U212" s="113">
        <f>+AI180-U209</f>
        <v>0</v>
      </c>
      <c r="W212" s="14"/>
    </row>
    <row r="213" spans="12:23" ht="12.75" customHeight="1" x14ac:dyDescent="0.2">
      <c r="N213" s="109">
        <v>3</v>
      </c>
      <c r="O213" s="111" t="s">
        <v>48</v>
      </c>
      <c r="P213" s="111"/>
      <c r="Q213" s="111"/>
      <c r="R213" s="111"/>
      <c r="S213" s="114">
        <f>+S211+S212</f>
        <v>0</v>
      </c>
      <c r="T213" s="115"/>
      <c r="U213" s="116">
        <f>+U211+U212</f>
        <v>0</v>
      </c>
      <c r="W213" s="14"/>
    </row>
    <row r="214" spans="12:23" ht="12.75" customHeight="1" x14ac:dyDescent="0.2">
      <c r="L214" s="43"/>
      <c r="N214" s="117">
        <v>4</v>
      </c>
      <c r="O214" s="118" t="s">
        <v>49</v>
      </c>
      <c r="P214" s="111"/>
      <c r="Q214" s="111"/>
      <c r="R214" s="111"/>
      <c r="S214" s="111"/>
      <c r="T214" s="3">
        <v>0</v>
      </c>
      <c r="U214" s="119"/>
      <c r="W214" s="14"/>
    </row>
    <row r="215" spans="12:23" ht="12.75" customHeight="1" x14ac:dyDescent="0.2">
      <c r="L215" s="43"/>
      <c r="N215" s="117">
        <v>5</v>
      </c>
      <c r="O215" s="118" t="s">
        <v>50</v>
      </c>
      <c r="P215" s="111"/>
      <c r="Q215" s="111"/>
      <c r="R215" s="111"/>
      <c r="S215" s="111"/>
      <c r="T215" s="2">
        <v>0</v>
      </c>
      <c r="U215" s="119"/>
      <c r="W215" s="14"/>
    </row>
    <row r="216" spans="12:23" ht="12.75" customHeight="1" x14ac:dyDescent="0.2">
      <c r="N216" s="109">
        <v>6</v>
      </c>
      <c r="O216" s="111" t="s">
        <v>51</v>
      </c>
      <c r="P216" s="111"/>
      <c r="Q216" s="111"/>
      <c r="R216" s="111"/>
      <c r="S216" s="111"/>
      <c r="T216" s="120">
        <f>T214+T215</f>
        <v>0</v>
      </c>
      <c r="U216" s="119"/>
      <c r="W216" s="14"/>
    </row>
    <row r="217" spans="12:23" ht="12.75" customHeight="1" x14ac:dyDescent="0.2">
      <c r="L217" s="121"/>
      <c r="N217" s="94">
        <v>7</v>
      </c>
      <c r="O217" s="121" t="s">
        <v>52</v>
      </c>
      <c r="T217" s="122"/>
      <c r="U217" s="37"/>
      <c r="W217" s="14"/>
    </row>
    <row r="218" spans="12:23" ht="12.75" customHeight="1" x14ac:dyDescent="0.2">
      <c r="N218" s="109"/>
      <c r="O218" s="111"/>
      <c r="P218" s="111" t="s">
        <v>53</v>
      </c>
      <c r="Q218" s="111"/>
      <c r="R218" s="111"/>
      <c r="S218" s="111"/>
      <c r="T218" s="123">
        <f>T294</f>
        <v>0</v>
      </c>
      <c r="U218" s="119"/>
      <c r="W218" s="14"/>
    </row>
    <row r="219" spans="12:23" ht="12.75" customHeight="1" x14ac:dyDescent="0.2">
      <c r="L219" s="121"/>
      <c r="N219" s="94">
        <v>8</v>
      </c>
      <c r="O219" s="121" t="s">
        <v>54</v>
      </c>
      <c r="T219" s="122"/>
      <c r="U219" s="37"/>
      <c r="W219" s="14"/>
    </row>
    <row r="220" spans="12:23" ht="12.75" customHeight="1" x14ac:dyDescent="0.2">
      <c r="L220" s="121"/>
      <c r="N220" s="94"/>
      <c r="O220" s="121" t="s">
        <v>55</v>
      </c>
      <c r="T220" s="122"/>
      <c r="U220" s="37"/>
      <c r="W220" s="14"/>
    </row>
    <row r="221" spans="12:23" ht="12.75" customHeight="1" x14ac:dyDescent="0.25">
      <c r="M221" s="124"/>
      <c r="N221" s="109"/>
      <c r="O221" s="111"/>
      <c r="P221" s="111" t="s">
        <v>56</v>
      </c>
      <c r="Q221" s="111"/>
      <c r="R221" s="111"/>
      <c r="S221" s="111"/>
      <c r="T221" s="123">
        <f>IF(S213=T216,0,U213/(S213-T216))</f>
        <v>0</v>
      </c>
      <c r="U221" s="119"/>
      <c r="W221" s="14"/>
    </row>
    <row r="222" spans="12:23" ht="12.75" customHeight="1" x14ac:dyDescent="0.2">
      <c r="N222" s="109">
        <v>9</v>
      </c>
      <c r="O222" s="111" t="s">
        <v>57</v>
      </c>
      <c r="P222" s="111"/>
      <c r="Q222" s="111"/>
      <c r="R222" s="111"/>
      <c r="S222" s="111"/>
      <c r="T222" s="120">
        <f>AI186</f>
        <v>0</v>
      </c>
      <c r="U222" s="119"/>
      <c r="W222" s="14"/>
    </row>
    <row r="223" spans="12:23" ht="12.75" customHeight="1" x14ac:dyDescent="0.2">
      <c r="N223" s="117">
        <v>10</v>
      </c>
      <c r="O223" s="111" t="s">
        <v>58</v>
      </c>
      <c r="P223" s="111"/>
      <c r="Q223" s="111"/>
      <c r="R223" s="111"/>
      <c r="S223" s="111"/>
      <c r="T223" s="125" t="str">
        <f>IF(T222&gt;9999.999,"0.000",IF(T222&gt;4999.999,".050",IF(T222&gt;2499.999,".075",IF(T222&gt;999.999,"0.100",IF(T222&gt;499.999,"0.150","Not Credible")))))</f>
        <v>Not Credible</v>
      </c>
      <c r="U223" s="126"/>
      <c r="W223" s="14"/>
    </row>
    <row r="224" spans="12:23" ht="12.75" customHeight="1" x14ac:dyDescent="0.2">
      <c r="N224" s="94">
        <v>11</v>
      </c>
      <c r="O224" s="14" t="s">
        <v>59</v>
      </c>
      <c r="T224" s="97"/>
      <c r="U224" s="37"/>
      <c r="W224" s="14"/>
    </row>
    <row r="225" spans="1:35" ht="12.75" customHeight="1" x14ac:dyDescent="0.2">
      <c r="N225" s="109"/>
      <c r="O225" s="111"/>
      <c r="P225" s="111" t="s">
        <v>60</v>
      </c>
      <c r="Q225" s="111"/>
      <c r="R225" s="111"/>
      <c r="S225" s="111"/>
      <c r="T225" s="123" t="str">
        <f>IF($T$222&lt;499.999,"Not Credible",T221+T223)</f>
        <v>Not Credible</v>
      </c>
      <c r="U225" s="119"/>
      <c r="W225" s="38"/>
    </row>
    <row r="226" spans="1:35" ht="12.75" customHeight="1" x14ac:dyDescent="0.2">
      <c r="N226" s="94">
        <v>12</v>
      </c>
      <c r="O226" s="14" t="s">
        <v>61</v>
      </c>
      <c r="T226" s="127" t="s">
        <v>62</v>
      </c>
      <c r="U226" s="37"/>
      <c r="W226" s="38"/>
    </row>
    <row r="227" spans="1:35" ht="12.75" customHeight="1" x14ac:dyDescent="0.2">
      <c r="L227" s="121"/>
      <c r="N227" s="109"/>
      <c r="O227" s="128"/>
      <c r="P227" s="128" t="s">
        <v>63</v>
      </c>
      <c r="Q227" s="111"/>
      <c r="R227" s="111"/>
      <c r="S227" s="111"/>
      <c r="T227" s="129" t="str">
        <f>IF($T$222&lt;499.999,"Not Credible",(S213-T216)*T225)</f>
        <v>Not Credible</v>
      </c>
      <c r="U227" s="130"/>
      <c r="W227" s="38"/>
    </row>
    <row r="228" spans="1:35" ht="12.75" customHeight="1" x14ac:dyDescent="0.2">
      <c r="N228" s="94">
        <v>13</v>
      </c>
      <c r="O228" s="14" t="s">
        <v>64</v>
      </c>
      <c r="T228" s="97"/>
      <c r="U228" s="37"/>
      <c r="W228" s="38"/>
    </row>
    <row r="229" spans="1:35" ht="12.75" customHeight="1" x14ac:dyDescent="0.2">
      <c r="N229" s="109"/>
      <c r="O229" s="111"/>
      <c r="P229" s="111" t="s">
        <v>65</v>
      </c>
      <c r="Q229" s="111"/>
      <c r="R229" s="111"/>
      <c r="S229" s="111"/>
      <c r="T229" s="129" t="str">
        <f>IF($T$222&lt;499.999,"Not Credible",IF(S213-T216-T227/T218&lt;0,0,S213-T216-T227/T218))</f>
        <v>Not Credible</v>
      </c>
      <c r="U229" s="119"/>
      <c r="W229" s="38"/>
      <c r="X229" s="38"/>
    </row>
    <row r="230" spans="1:35" ht="12.75" customHeight="1" x14ac:dyDescent="0.2">
      <c r="N230" s="94">
        <v>14</v>
      </c>
      <c r="O230" s="14" t="s">
        <v>66</v>
      </c>
      <c r="T230" s="97"/>
      <c r="U230" s="37"/>
      <c r="W230" s="14"/>
    </row>
    <row r="231" spans="1:35" ht="12.75" customHeight="1" x14ac:dyDescent="0.2">
      <c r="N231" s="131"/>
      <c r="O231" s="41"/>
      <c r="P231" s="41" t="s">
        <v>67</v>
      </c>
      <c r="Q231" s="41"/>
      <c r="R231" s="41"/>
      <c r="S231" s="41"/>
      <c r="T231" s="132" t="str">
        <f>IF(T229="Not Credible","Not Credible",AH182*0.005)</f>
        <v>Not Credible</v>
      </c>
      <c r="U231" s="42"/>
      <c r="W231" s="14"/>
    </row>
    <row r="232" spans="1:35" ht="12.75" customHeight="1" x14ac:dyDescent="0.2">
      <c r="N232" s="16"/>
      <c r="S232" s="133"/>
      <c r="W232" s="14"/>
    </row>
    <row r="233" spans="1:35" ht="12.75" customHeight="1" x14ac:dyDescent="0.2">
      <c r="W233" s="14"/>
    </row>
    <row r="234" spans="1:35" ht="12.75" customHeight="1" x14ac:dyDescent="0.2">
      <c r="L234" s="134"/>
      <c r="M234" s="135"/>
      <c r="N234" s="136" t="s">
        <v>68</v>
      </c>
      <c r="O234" s="137"/>
      <c r="P234" s="138"/>
      <c r="Q234" s="138"/>
      <c r="R234" s="139"/>
      <c r="S234" s="139"/>
      <c r="T234" s="139"/>
      <c r="U234" s="140"/>
      <c r="W234" s="14"/>
    </row>
    <row r="235" spans="1:35" ht="12.75" customHeight="1" x14ac:dyDescent="0.2">
      <c r="L235" s="134"/>
      <c r="M235" s="135"/>
      <c r="N235" s="141"/>
      <c r="O235" s="142"/>
      <c r="P235" s="90"/>
      <c r="Q235" s="90"/>
      <c r="R235" s="143"/>
      <c r="S235" s="143"/>
      <c r="T235" s="143"/>
      <c r="U235" s="144"/>
      <c r="W235" s="14"/>
    </row>
    <row r="236" spans="1:35" ht="12.75" customHeight="1" x14ac:dyDescent="0.2">
      <c r="L236" s="135"/>
      <c r="M236" s="135"/>
      <c r="N236" s="145" t="s">
        <v>69</v>
      </c>
      <c r="O236" s="24" t="s">
        <v>70</v>
      </c>
      <c r="P236" s="24"/>
      <c r="Q236" s="135"/>
      <c r="T236" s="23"/>
      <c r="U236" s="61" t="str">
        <f>IF(T222&lt;500,"Experience Not Credible"," ")</f>
        <v>Experience Not Credible</v>
      </c>
      <c r="W236" s="14"/>
    </row>
    <row r="237" spans="1:35" s="146" customFormat="1" ht="12.75" customHeight="1" x14ac:dyDescent="0.25">
      <c r="A237" s="16"/>
      <c r="B237" s="14"/>
      <c r="C237" s="14"/>
      <c r="D237" s="14"/>
      <c r="E237" s="14"/>
      <c r="L237" s="135"/>
      <c r="M237" s="135"/>
      <c r="N237" s="145" t="s">
        <v>69</v>
      </c>
      <c r="O237" s="24" t="s">
        <v>71</v>
      </c>
      <c r="P237" s="24"/>
      <c r="Q237" s="135"/>
      <c r="R237" s="14"/>
      <c r="S237" s="14"/>
      <c r="T237" s="14"/>
      <c r="U237" s="61" t="str">
        <f>IF(AND(T222&gt;=500,T225&gt;T218),"Experience Ratio Exceeds Benchmark Ratio"," ")</f>
        <v xml:space="preserve"> </v>
      </c>
      <c r="V237" s="14"/>
      <c r="W237" s="14"/>
      <c r="AI237" s="14"/>
    </row>
    <row r="238" spans="1:35" ht="12.75" customHeight="1" x14ac:dyDescent="0.25">
      <c r="L238" s="135"/>
      <c r="M238" s="135"/>
      <c r="N238" s="145" t="s">
        <v>69</v>
      </c>
      <c r="O238" s="24" t="s">
        <v>72</v>
      </c>
      <c r="P238" s="24"/>
      <c r="Q238" s="135"/>
      <c r="T238" s="23"/>
      <c r="U238" s="61" t="str">
        <f>IF(AND(0&lt;T229,T229&lt;T231),"De Minimis Amount Exceeds Refund Due"," ")</f>
        <v xml:space="preserve"> </v>
      </c>
      <c r="W238" s="14"/>
      <c r="AI238" s="146"/>
    </row>
    <row r="239" spans="1:35" ht="12.75" customHeight="1" x14ac:dyDescent="0.2">
      <c r="N239" s="94"/>
      <c r="U239" s="37"/>
      <c r="W239" s="14"/>
    </row>
    <row r="240" spans="1:35" ht="12.75" customHeight="1" x14ac:dyDescent="0.2">
      <c r="L240" s="135"/>
      <c r="M240" s="135"/>
      <c r="N240" s="147" t="s">
        <v>73</v>
      </c>
      <c r="O240" s="148"/>
      <c r="P240" s="148"/>
      <c r="Q240" s="148"/>
      <c r="R240" s="149"/>
      <c r="S240" s="149"/>
      <c r="T240" s="149"/>
      <c r="U240" s="150"/>
      <c r="W240" s="14"/>
    </row>
    <row r="241" spans="12:23" ht="12.75" customHeight="1" x14ac:dyDescent="0.2">
      <c r="L241" s="135"/>
      <c r="M241" s="135"/>
      <c r="N241" s="151"/>
      <c r="O241" s="90"/>
      <c r="P241" s="90"/>
      <c r="Q241" s="90"/>
      <c r="R241" s="143"/>
      <c r="S241" s="143"/>
      <c r="T241" s="143"/>
      <c r="U241" s="144"/>
      <c r="W241" s="14"/>
    </row>
    <row r="242" spans="12:23" ht="12.75" customHeight="1" x14ac:dyDescent="0.2">
      <c r="L242" s="135"/>
      <c r="M242" s="135"/>
      <c r="N242" s="152" t="s">
        <v>74</v>
      </c>
      <c r="O242" s="153" t="s">
        <v>75</v>
      </c>
      <c r="P242" s="154"/>
      <c r="Q242" s="154"/>
      <c r="R242" s="41"/>
      <c r="S242" s="41"/>
      <c r="T242" s="41"/>
      <c r="U242" s="87" t="str">
        <f>IF(T229&gt;T231,"Refund Due Exceeds De Minimis Amount               "," ")</f>
        <v xml:space="preserve"> </v>
      </c>
      <c r="W242" s="14"/>
    </row>
    <row r="243" spans="12:23" ht="12.75" customHeight="1" x14ac:dyDescent="0.2">
      <c r="W243" s="14"/>
    </row>
    <row r="244" spans="12:23" ht="12.75" customHeight="1" x14ac:dyDescent="0.2">
      <c r="W244" s="14"/>
    </row>
    <row r="245" spans="12:23" ht="12.75" customHeight="1" x14ac:dyDescent="0.2">
      <c r="P245" s="30"/>
      <c r="Q245" s="138" t="s">
        <v>76</v>
      </c>
      <c r="R245" s="138"/>
      <c r="S245" s="34"/>
      <c r="W245" s="14"/>
    </row>
    <row r="246" spans="12:23" ht="12.75" customHeight="1" x14ac:dyDescent="0.2">
      <c r="P246" s="35"/>
      <c r="S246" s="37"/>
      <c r="W246" s="14"/>
    </row>
    <row r="247" spans="12:23" ht="12.75" customHeight="1" x14ac:dyDescent="0.2">
      <c r="P247" s="155"/>
      <c r="Q247" s="156" t="s">
        <v>77</v>
      </c>
      <c r="R247" s="157" t="s">
        <v>78</v>
      </c>
      <c r="S247" s="158"/>
      <c r="W247" s="14"/>
    </row>
    <row r="248" spans="12:23" ht="12.75" customHeight="1" x14ac:dyDescent="0.2">
      <c r="P248" s="35"/>
      <c r="Q248" s="159" t="s">
        <v>79</v>
      </c>
      <c r="R248" s="89" t="s">
        <v>80</v>
      </c>
      <c r="S248" s="37"/>
      <c r="W248" s="14"/>
    </row>
    <row r="249" spans="12:23" ht="12.75" customHeight="1" x14ac:dyDescent="0.2">
      <c r="P249" s="35"/>
      <c r="Q249" s="159" t="s">
        <v>81</v>
      </c>
      <c r="R249" s="160">
        <v>0.15</v>
      </c>
      <c r="S249" s="37"/>
      <c r="W249" s="14"/>
    </row>
    <row r="250" spans="12:23" ht="12.75" customHeight="1" x14ac:dyDescent="0.2">
      <c r="P250" s="35"/>
      <c r="Q250" s="159" t="s">
        <v>82</v>
      </c>
      <c r="R250" s="160">
        <v>0.1</v>
      </c>
      <c r="S250" s="37"/>
      <c r="W250" s="14"/>
    </row>
    <row r="251" spans="12:23" ht="12.75" customHeight="1" x14ac:dyDescent="0.2">
      <c r="P251" s="35"/>
      <c r="Q251" s="159" t="s">
        <v>83</v>
      </c>
      <c r="R251" s="160">
        <v>7.4999999999999997E-2</v>
      </c>
      <c r="S251" s="37"/>
      <c r="W251" s="14"/>
    </row>
    <row r="252" spans="12:23" ht="12.75" customHeight="1" x14ac:dyDescent="0.2">
      <c r="P252" s="35"/>
      <c r="Q252" s="159" t="s">
        <v>84</v>
      </c>
      <c r="R252" s="160">
        <v>0.05</v>
      </c>
      <c r="S252" s="37"/>
      <c r="V252" s="135"/>
      <c r="W252" s="14"/>
    </row>
    <row r="253" spans="12:23" ht="12.75" customHeight="1" x14ac:dyDescent="0.2">
      <c r="P253" s="40"/>
      <c r="Q253" s="161" t="s">
        <v>85</v>
      </c>
      <c r="R253" s="162">
        <v>0</v>
      </c>
      <c r="S253" s="42"/>
      <c r="W253" s="14"/>
    </row>
    <row r="254" spans="12:23" ht="12.75" customHeight="1" x14ac:dyDescent="0.2">
      <c r="P254" s="103"/>
      <c r="Q254" s="38"/>
      <c r="W254" s="14"/>
    </row>
    <row r="255" spans="12:23" ht="12.75" customHeight="1" x14ac:dyDescent="0.2">
      <c r="W255" s="14"/>
    </row>
    <row r="256" spans="12:23" ht="12.75" customHeight="1" x14ac:dyDescent="0.2">
      <c r="L256" s="163"/>
      <c r="M256" s="164" t="s">
        <v>86</v>
      </c>
      <c r="N256" s="164" t="s">
        <v>87</v>
      </c>
      <c r="O256" s="164" t="s">
        <v>88</v>
      </c>
      <c r="P256" s="164" t="s">
        <v>89</v>
      </c>
      <c r="Q256" s="164" t="s">
        <v>90</v>
      </c>
      <c r="R256" s="164" t="s">
        <v>91</v>
      </c>
      <c r="S256" s="164" t="s">
        <v>92</v>
      </c>
      <c r="T256" s="164" t="s">
        <v>93</v>
      </c>
      <c r="U256" s="164" t="s">
        <v>94</v>
      </c>
      <c r="V256" s="164" t="s">
        <v>95</v>
      </c>
      <c r="W256" s="165" t="s">
        <v>96</v>
      </c>
    </row>
    <row r="257" spans="12:25" ht="12.75" customHeight="1" x14ac:dyDescent="0.2">
      <c r="L257" s="59" t="s">
        <v>97</v>
      </c>
      <c r="M257" s="166"/>
      <c r="N257" s="166" t="s">
        <v>33</v>
      </c>
      <c r="O257" s="166"/>
      <c r="P257" s="166"/>
      <c r="Q257" s="166" t="s">
        <v>98</v>
      </c>
      <c r="R257" s="166"/>
      <c r="S257" s="166"/>
      <c r="T257" s="166"/>
      <c r="U257" s="166" t="s">
        <v>98</v>
      </c>
      <c r="V257" s="166"/>
      <c r="W257" s="167" t="s">
        <v>99</v>
      </c>
      <c r="Y257" s="38"/>
    </row>
    <row r="258" spans="12:25" ht="12.75" customHeight="1" x14ac:dyDescent="0.2">
      <c r="L258" s="59" t="s">
        <v>15</v>
      </c>
      <c r="M258" s="166" t="s">
        <v>15</v>
      </c>
      <c r="N258" s="166" t="s">
        <v>35</v>
      </c>
      <c r="O258" s="166" t="s">
        <v>100</v>
      </c>
      <c r="P258" s="168" t="s">
        <v>101</v>
      </c>
      <c r="Q258" s="166" t="s">
        <v>102</v>
      </c>
      <c r="R258" s="168" t="s">
        <v>103</v>
      </c>
      <c r="S258" s="166" t="s">
        <v>100</v>
      </c>
      <c r="T258" s="168" t="s">
        <v>104</v>
      </c>
      <c r="U258" s="166" t="s">
        <v>102</v>
      </c>
      <c r="V258" s="168" t="s">
        <v>105</v>
      </c>
      <c r="W258" s="167" t="s">
        <v>106</v>
      </c>
    </row>
    <row r="259" spans="12:25" ht="12.75" customHeight="1" x14ac:dyDescent="0.2">
      <c r="L259" s="169"/>
      <c r="M259" s="55"/>
      <c r="N259" s="55"/>
      <c r="O259" s="55"/>
      <c r="P259" s="170"/>
      <c r="Q259" s="55"/>
      <c r="R259" s="170"/>
      <c r="S259" s="55"/>
      <c r="T259" s="170"/>
      <c r="U259" s="55"/>
      <c r="V259" s="170"/>
      <c r="W259" s="171"/>
    </row>
    <row r="260" spans="12:25" ht="12.75" customHeight="1" x14ac:dyDescent="0.2">
      <c r="L260" s="172">
        <f>IF($U$2&gt;0,+$U$2-1," ")</f>
        <v>2022</v>
      </c>
      <c r="M260" s="173">
        <v>1</v>
      </c>
      <c r="N260" s="174">
        <f>IF(L260=" "," ",HLOOKUP(L260,$A$17:$AI$187,3+(L260-1992)*5))</f>
        <v>0</v>
      </c>
      <c r="O260" s="175">
        <v>2.77</v>
      </c>
      <c r="P260" s="174">
        <f t="shared" ref="P260:P273" si="27">IF(N260=" "," ",N260*O260)</f>
        <v>0</v>
      </c>
      <c r="Q260" s="175">
        <v>0.442</v>
      </c>
      <c r="R260" s="174">
        <f t="shared" ref="R260:R273" si="28">IF(P260=" "," ",P260*Q260)</f>
        <v>0</v>
      </c>
      <c r="S260" s="175">
        <v>0</v>
      </c>
      <c r="T260" s="174">
        <f t="shared" ref="T260:T273" si="29">IF(R260=" "," ",N260*S260)</f>
        <v>0</v>
      </c>
      <c r="U260" s="175">
        <v>0</v>
      </c>
      <c r="V260" s="174">
        <f t="shared" ref="V260:V290" si="30">IF(T260=" "," ",T260*U260)</f>
        <v>0</v>
      </c>
      <c r="W260" s="176">
        <v>0.4</v>
      </c>
    </row>
    <row r="261" spans="12:25" ht="12.75" customHeight="1" x14ac:dyDescent="0.2">
      <c r="L261" s="172">
        <f t="shared" ref="L261:L290" si="31">IF(($U$2-M260)&gt;1992,+L260-1," ")</f>
        <v>2021</v>
      </c>
      <c r="M261" s="173">
        <f t="shared" ref="M261:M290" si="32">M260+1</f>
        <v>2</v>
      </c>
      <c r="N261" s="174">
        <f t="shared" ref="N261:N273" si="33">IF(L261=" "," ",HLOOKUP(L261,$A$17:$AI$187,3+(L261-1992)*5))</f>
        <v>0</v>
      </c>
      <c r="O261" s="175">
        <v>4.1749999999999998</v>
      </c>
      <c r="P261" s="174">
        <f t="shared" si="27"/>
        <v>0</v>
      </c>
      <c r="Q261" s="175">
        <v>0.49299999999999999</v>
      </c>
      <c r="R261" s="174">
        <f t="shared" si="28"/>
        <v>0</v>
      </c>
      <c r="S261" s="175">
        <v>0</v>
      </c>
      <c r="T261" s="174">
        <f t="shared" si="29"/>
        <v>0</v>
      </c>
      <c r="U261" s="175">
        <v>0</v>
      </c>
      <c r="V261" s="174">
        <f t="shared" si="30"/>
        <v>0</v>
      </c>
      <c r="W261" s="177">
        <v>0.55000000000000004</v>
      </c>
    </row>
    <row r="262" spans="12:25" ht="12.75" customHeight="1" x14ac:dyDescent="0.2">
      <c r="L262" s="172">
        <f t="shared" si="31"/>
        <v>2020</v>
      </c>
      <c r="M262" s="173">
        <f t="shared" si="32"/>
        <v>3</v>
      </c>
      <c r="N262" s="174">
        <f t="shared" si="33"/>
        <v>0</v>
      </c>
      <c r="O262" s="175">
        <v>4.1749999999999998</v>
      </c>
      <c r="P262" s="174">
        <f t="shared" si="27"/>
        <v>0</v>
      </c>
      <c r="Q262" s="175">
        <v>0.49299999999999999</v>
      </c>
      <c r="R262" s="174">
        <f t="shared" si="28"/>
        <v>0</v>
      </c>
      <c r="S262" s="175">
        <v>1.194</v>
      </c>
      <c r="T262" s="174">
        <f t="shared" si="29"/>
        <v>0</v>
      </c>
      <c r="U262" s="175">
        <v>0.65900000000000003</v>
      </c>
      <c r="V262" s="174">
        <f t="shared" si="30"/>
        <v>0</v>
      </c>
      <c r="W262" s="177">
        <v>0.65</v>
      </c>
    </row>
    <row r="263" spans="12:25" ht="12.75" customHeight="1" x14ac:dyDescent="0.2">
      <c r="L263" s="172">
        <f t="shared" si="31"/>
        <v>2019</v>
      </c>
      <c r="M263" s="173">
        <f t="shared" si="32"/>
        <v>4</v>
      </c>
      <c r="N263" s="174">
        <f t="shared" si="33"/>
        <v>0</v>
      </c>
      <c r="O263" s="175">
        <v>4.1749999999999998</v>
      </c>
      <c r="P263" s="174">
        <f t="shared" si="27"/>
        <v>0</v>
      </c>
      <c r="Q263" s="175">
        <v>0.49299999999999999</v>
      </c>
      <c r="R263" s="174">
        <f t="shared" si="28"/>
        <v>0</v>
      </c>
      <c r="S263" s="175">
        <v>2.2450000000000001</v>
      </c>
      <c r="T263" s="174">
        <f t="shared" si="29"/>
        <v>0</v>
      </c>
      <c r="U263" s="175">
        <v>0.66900000000000004</v>
      </c>
      <c r="V263" s="174">
        <f t="shared" si="30"/>
        <v>0</v>
      </c>
      <c r="W263" s="177">
        <v>0.67</v>
      </c>
    </row>
    <row r="264" spans="12:25" ht="12.75" customHeight="1" x14ac:dyDescent="0.2">
      <c r="L264" s="172">
        <f t="shared" si="31"/>
        <v>2018</v>
      </c>
      <c r="M264" s="173">
        <f t="shared" si="32"/>
        <v>5</v>
      </c>
      <c r="N264" s="174">
        <f t="shared" si="33"/>
        <v>0</v>
      </c>
      <c r="O264" s="175">
        <v>4.1749999999999998</v>
      </c>
      <c r="P264" s="174">
        <f t="shared" si="27"/>
        <v>0</v>
      </c>
      <c r="Q264" s="175">
        <v>0.49299999999999999</v>
      </c>
      <c r="R264" s="174">
        <f t="shared" si="28"/>
        <v>0</v>
      </c>
      <c r="S264" s="175">
        <v>3.17</v>
      </c>
      <c r="T264" s="174">
        <f t="shared" si="29"/>
        <v>0</v>
      </c>
      <c r="U264" s="175">
        <v>0.67800000000000005</v>
      </c>
      <c r="V264" s="174">
        <f t="shared" si="30"/>
        <v>0</v>
      </c>
      <c r="W264" s="176">
        <v>0.69</v>
      </c>
    </row>
    <row r="265" spans="12:25" ht="12.75" customHeight="1" x14ac:dyDescent="0.2">
      <c r="L265" s="172">
        <f t="shared" si="31"/>
        <v>2017</v>
      </c>
      <c r="M265" s="173">
        <f t="shared" si="32"/>
        <v>6</v>
      </c>
      <c r="N265" s="174">
        <f t="shared" si="33"/>
        <v>0</v>
      </c>
      <c r="O265" s="175">
        <v>4.1749999999999998</v>
      </c>
      <c r="P265" s="174">
        <f t="shared" si="27"/>
        <v>0</v>
      </c>
      <c r="Q265" s="175">
        <v>0.49299999999999999</v>
      </c>
      <c r="R265" s="174">
        <f t="shared" si="28"/>
        <v>0</v>
      </c>
      <c r="S265" s="175">
        <v>3.9980000000000002</v>
      </c>
      <c r="T265" s="174">
        <f t="shared" si="29"/>
        <v>0</v>
      </c>
      <c r="U265" s="175">
        <v>0.68600000000000005</v>
      </c>
      <c r="V265" s="174">
        <f t="shared" si="30"/>
        <v>0</v>
      </c>
      <c r="W265" s="177">
        <v>0.71</v>
      </c>
    </row>
    <row r="266" spans="12:25" ht="12.75" customHeight="1" x14ac:dyDescent="0.2">
      <c r="L266" s="172">
        <f t="shared" si="31"/>
        <v>2016</v>
      </c>
      <c r="M266" s="173">
        <f t="shared" si="32"/>
        <v>7</v>
      </c>
      <c r="N266" s="174">
        <f t="shared" si="33"/>
        <v>0</v>
      </c>
      <c r="O266" s="175">
        <v>4.1749999999999998</v>
      </c>
      <c r="P266" s="174">
        <f t="shared" si="27"/>
        <v>0</v>
      </c>
      <c r="Q266" s="175">
        <v>0.49299999999999999</v>
      </c>
      <c r="R266" s="174">
        <f t="shared" si="28"/>
        <v>0</v>
      </c>
      <c r="S266" s="175">
        <v>4.7539999999999996</v>
      </c>
      <c r="T266" s="174">
        <f t="shared" si="29"/>
        <v>0</v>
      </c>
      <c r="U266" s="175">
        <v>0.69499999999999995</v>
      </c>
      <c r="V266" s="174">
        <f t="shared" si="30"/>
        <v>0</v>
      </c>
      <c r="W266" s="177">
        <v>0.73</v>
      </c>
    </row>
    <row r="267" spans="12:25" ht="12.75" customHeight="1" x14ac:dyDescent="0.2">
      <c r="L267" s="172">
        <f t="shared" si="31"/>
        <v>2015</v>
      </c>
      <c r="M267" s="173">
        <f t="shared" si="32"/>
        <v>8</v>
      </c>
      <c r="N267" s="174">
        <f t="shared" si="33"/>
        <v>0</v>
      </c>
      <c r="O267" s="175">
        <v>4.1749999999999998</v>
      </c>
      <c r="P267" s="174">
        <f t="shared" si="27"/>
        <v>0</v>
      </c>
      <c r="Q267" s="175">
        <v>0.49299999999999999</v>
      </c>
      <c r="R267" s="174">
        <f t="shared" si="28"/>
        <v>0</v>
      </c>
      <c r="S267" s="175">
        <v>5.4450000000000003</v>
      </c>
      <c r="T267" s="174">
        <f t="shared" si="29"/>
        <v>0</v>
      </c>
      <c r="U267" s="175">
        <v>0.70199999999999996</v>
      </c>
      <c r="V267" s="174">
        <f t="shared" si="30"/>
        <v>0</v>
      </c>
      <c r="W267" s="177">
        <v>0.75</v>
      </c>
    </row>
    <row r="268" spans="12:25" ht="12.75" customHeight="1" x14ac:dyDescent="0.2">
      <c r="L268" s="172">
        <f t="shared" si="31"/>
        <v>2014</v>
      </c>
      <c r="M268" s="173">
        <f t="shared" si="32"/>
        <v>9</v>
      </c>
      <c r="N268" s="174">
        <f t="shared" si="33"/>
        <v>0</v>
      </c>
      <c r="O268" s="175">
        <v>4.1749999999999998</v>
      </c>
      <c r="P268" s="174">
        <f t="shared" si="27"/>
        <v>0</v>
      </c>
      <c r="Q268" s="175">
        <v>0.49299999999999999</v>
      </c>
      <c r="R268" s="174">
        <f t="shared" si="28"/>
        <v>0</v>
      </c>
      <c r="S268" s="175">
        <v>6.0750000000000002</v>
      </c>
      <c r="T268" s="174">
        <f t="shared" si="29"/>
        <v>0</v>
      </c>
      <c r="U268" s="175">
        <v>0.70799999999999996</v>
      </c>
      <c r="V268" s="174">
        <f t="shared" si="30"/>
        <v>0</v>
      </c>
      <c r="W268" s="177">
        <v>0.76</v>
      </c>
    </row>
    <row r="269" spans="12:25" ht="12.75" customHeight="1" x14ac:dyDescent="0.2">
      <c r="L269" s="172">
        <f t="shared" si="31"/>
        <v>2013</v>
      </c>
      <c r="M269" s="173">
        <f t="shared" si="32"/>
        <v>10</v>
      </c>
      <c r="N269" s="174">
        <f t="shared" si="33"/>
        <v>0</v>
      </c>
      <c r="O269" s="175">
        <v>4.1749999999999998</v>
      </c>
      <c r="P269" s="174">
        <f t="shared" si="27"/>
        <v>0</v>
      </c>
      <c r="Q269" s="175">
        <v>0.49299999999999999</v>
      </c>
      <c r="R269" s="174">
        <f t="shared" si="28"/>
        <v>0</v>
      </c>
      <c r="S269" s="175">
        <v>6.65</v>
      </c>
      <c r="T269" s="174">
        <f t="shared" si="29"/>
        <v>0</v>
      </c>
      <c r="U269" s="175">
        <v>0.71299999999999997</v>
      </c>
      <c r="V269" s="174">
        <f t="shared" si="30"/>
        <v>0</v>
      </c>
      <c r="W269" s="177">
        <v>0.76</v>
      </c>
    </row>
    <row r="270" spans="12:25" ht="12.75" customHeight="1" x14ac:dyDescent="0.2">
      <c r="L270" s="172">
        <f t="shared" si="31"/>
        <v>2012</v>
      </c>
      <c r="M270" s="173">
        <f t="shared" si="32"/>
        <v>11</v>
      </c>
      <c r="N270" s="174">
        <f t="shared" si="33"/>
        <v>0</v>
      </c>
      <c r="O270" s="175">
        <v>4.1749999999999998</v>
      </c>
      <c r="P270" s="174">
        <f t="shared" si="27"/>
        <v>0</v>
      </c>
      <c r="Q270" s="175">
        <v>0.49299999999999999</v>
      </c>
      <c r="R270" s="174">
        <f t="shared" si="28"/>
        <v>0</v>
      </c>
      <c r="S270" s="175">
        <v>7.1760000000000002</v>
      </c>
      <c r="T270" s="174">
        <f t="shared" si="29"/>
        <v>0</v>
      </c>
      <c r="U270" s="175">
        <v>0.71699999999999997</v>
      </c>
      <c r="V270" s="174">
        <f t="shared" si="30"/>
        <v>0</v>
      </c>
      <c r="W270" s="177">
        <v>0.76</v>
      </c>
    </row>
    <row r="271" spans="12:25" ht="12.75" customHeight="1" x14ac:dyDescent="0.2">
      <c r="L271" s="172">
        <f t="shared" si="31"/>
        <v>2011</v>
      </c>
      <c r="M271" s="173">
        <f t="shared" si="32"/>
        <v>12</v>
      </c>
      <c r="N271" s="174">
        <f t="shared" si="33"/>
        <v>0</v>
      </c>
      <c r="O271" s="175">
        <v>4.1749999999999998</v>
      </c>
      <c r="P271" s="174">
        <f t="shared" si="27"/>
        <v>0</v>
      </c>
      <c r="Q271" s="175">
        <v>0.49299999999999999</v>
      </c>
      <c r="R271" s="174">
        <f t="shared" si="28"/>
        <v>0</v>
      </c>
      <c r="S271" s="175">
        <v>7.6550000000000002</v>
      </c>
      <c r="T271" s="174">
        <f t="shared" si="29"/>
        <v>0</v>
      </c>
      <c r="U271" s="175">
        <v>0.72</v>
      </c>
      <c r="V271" s="174">
        <f t="shared" si="30"/>
        <v>0</v>
      </c>
      <c r="W271" s="177">
        <v>0.77</v>
      </c>
    </row>
    <row r="272" spans="12:25" ht="12.75" customHeight="1" x14ac:dyDescent="0.2">
      <c r="L272" s="172">
        <f t="shared" si="31"/>
        <v>2010</v>
      </c>
      <c r="M272" s="173">
        <f t="shared" si="32"/>
        <v>13</v>
      </c>
      <c r="N272" s="174">
        <f t="shared" si="33"/>
        <v>0</v>
      </c>
      <c r="O272" s="175">
        <v>4.1749999999999998</v>
      </c>
      <c r="P272" s="174">
        <f t="shared" si="27"/>
        <v>0</v>
      </c>
      <c r="Q272" s="175">
        <v>0.49299999999999999</v>
      </c>
      <c r="R272" s="174">
        <f t="shared" si="28"/>
        <v>0</v>
      </c>
      <c r="S272" s="175">
        <v>8.093</v>
      </c>
      <c r="T272" s="174">
        <f t="shared" si="29"/>
        <v>0</v>
      </c>
      <c r="U272" s="175">
        <v>0.72299999999999998</v>
      </c>
      <c r="V272" s="174">
        <f t="shared" si="30"/>
        <v>0</v>
      </c>
      <c r="W272" s="177">
        <v>0.77</v>
      </c>
    </row>
    <row r="273" spans="12:23" ht="12.75" customHeight="1" x14ac:dyDescent="0.2">
      <c r="L273" s="172">
        <f t="shared" si="31"/>
        <v>2009</v>
      </c>
      <c r="M273" s="173">
        <f>M272+1</f>
        <v>14</v>
      </c>
      <c r="N273" s="174">
        <f t="shared" si="33"/>
        <v>0</v>
      </c>
      <c r="O273" s="175">
        <v>4.1749999999999998</v>
      </c>
      <c r="P273" s="174">
        <f t="shared" si="27"/>
        <v>0</v>
      </c>
      <c r="Q273" s="175">
        <v>0.49299999999999999</v>
      </c>
      <c r="R273" s="174">
        <f t="shared" si="28"/>
        <v>0</v>
      </c>
      <c r="S273" s="175">
        <v>8.4930000000000003</v>
      </c>
      <c r="T273" s="174">
        <f t="shared" si="29"/>
        <v>0</v>
      </c>
      <c r="U273" s="175">
        <v>0.72499999999999998</v>
      </c>
      <c r="V273" s="174">
        <f t="shared" si="30"/>
        <v>0</v>
      </c>
      <c r="W273" s="177">
        <v>0.77</v>
      </c>
    </row>
    <row r="274" spans="12:23" ht="12.75" customHeight="1" x14ac:dyDescent="0.2">
      <c r="L274" s="178">
        <f t="shared" si="31"/>
        <v>2008</v>
      </c>
      <c r="M274" s="179">
        <f t="shared" si="32"/>
        <v>15</v>
      </c>
      <c r="N274" s="174">
        <f>IF(L274=" "," ",HLOOKUP(L274,$A$17:$AI$187,3+(L274-1992)*5)+SUM(N275:N290))</f>
        <v>0</v>
      </c>
      <c r="O274" s="180">
        <v>4.1749999999999998</v>
      </c>
      <c r="P274" s="181">
        <f>IF(N274=" "," ",N274*O274)</f>
        <v>0</v>
      </c>
      <c r="Q274" s="180">
        <v>0.49299999999999999</v>
      </c>
      <c r="R274" s="181">
        <f>IF(P274=" "," ",P274*Q274)</f>
        <v>0</v>
      </c>
      <c r="S274" s="180">
        <v>8.6839999999999993</v>
      </c>
      <c r="T274" s="181">
        <f>IF(R274=" "," ",N274*S274)</f>
        <v>0</v>
      </c>
      <c r="U274" s="180">
        <v>0.72499999999999998</v>
      </c>
      <c r="V274" s="181">
        <f t="shared" si="30"/>
        <v>0</v>
      </c>
      <c r="W274" s="182">
        <v>0.77</v>
      </c>
    </row>
    <row r="275" spans="12:23" ht="15" hidden="1" customHeight="1" x14ac:dyDescent="0.2">
      <c r="L275" s="183">
        <f t="shared" si="31"/>
        <v>2007</v>
      </c>
      <c r="M275" s="184">
        <f t="shared" si="32"/>
        <v>16</v>
      </c>
      <c r="N275" s="185">
        <f>IF(L275=" "," ",HLOOKUP(L275,$A$17:$AI$187,3+(L275-1992)*5))</f>
        <v>0</v>
      </c>
      <c r="O275" s="186">
        <v>4.1749999999999998</v>
      </c>
      <c r="P275" s="187">
        <f t="shared" ref="P275:P290" si="34">IF(N275=" "," ",N275*O275)</f>
        <v>0</v>
      </c>
      <c r="Q275" s="186">
        <v>0.49299999999999999</v>
      </c>
      <c r="R275" s="187">
        <f t="shared" ref="R275:R290" si="35">IF(P275=" "," ",P275*Q275)</f>
        <v>0</v>
      </c>
      <c r="S275" s="186">
        <v>8.6839999999999993</v>
      </c>
      <c r="T275" s="187">
        <f t="shared" ref="T275:T290" si="36">IF(R275=" "," ",N275*S275)</f>
        <v>0</v>
      </c>
      <c r="U275" s="186">
        <v>0.72499999999999998</v>
      </c>
      <c r="V275" s="187">
        <f t="shared" si="30"/>
        <v>0</v>
      </c>
      <c r="W275" s="188">
        <v>0.77</v>
      </c>
    </row>
    <row r="276" spans="12:23" ht="15" hidden="1" customHeight="1" x14ac:dyDescent="0.2">
      <c r="L276" s="183">
        <f t="shared" si="31"/>
        <v>2006</v>
      </c>
      <c r="M276" s="184">
        <f t="shared" si="32"/>
        <v>17</v>
      </c>
      <c r="N276" s="185">
        <f t="shared" ref="N276:N290" si="37">IF(L276=" "," ",HLOOKUP(L276,$A$17:$AI$187,3+(L276-1992)*5))</f>
        <v>0</v>
      </c>
      <c r="O276" s="186">
        <v>4.1749999999999998</v>
      </c>
      <c r="P276" s="187">
        <f t="shared" si="34"/>
        <v>0</v>
      </c>
      <c r="Q276" s="186">
        <v>0.49299999999999999</v>
      </c>
      <c r="R276" s="187">
        <f t="shared" si="35"/>
        <v>0</v>
      </c>
      <c r="S276" s="186">
        <v>8.6839999999999993</v>
      </c>
      <c r="T276" s="187">
        <f t="shared" si="36"/>
        <v>0</v>
      </c>
      <c r="U276" s="186">
        <v>0.72499999999999998</v>
      </c>
      <c r="V276" s="187">
        <f t="shared" si="30"/>
        <v>0</v>
      </c>
      <c r="W276" s="188">
        <v>0.77</v>
      </c>
    </row>
    <row r="277" spans="12:23" ht="15" hidden="1" customHeight="1" x14ac:dyDescent="0.2">
      <c r="L277" s="183">
        <f t="shared" si="31"/>
        <v>2005</v>
      </c>
      <c r="M277" s="184">
        <f t="shared" si="32"/>
        <v>18</v>
      </c>
      <c r="N277" s="185">
        <f t="shared" si="37"/>
        <v>0</v>
      </c>
      <c r="O277" s="186">
        <v>4.1749999999999998</v>
      </c>
      <c r="P277" s="187">
        <f t="shared" si="34"/>
        <v>0</v>
      </c>
      <c r="Q277" s="186">
        <v>0.49299999999999999</v>
      </c>
      <c r="R277" s="187">
        <f t="shared" si="35"/>
        <v>0</v>
      </c>
      <c r="S277" s="186">
        <v>8.6839999999999993</v>
      </c>
      <c r="T277" s="187">
        <f t="shared" si="36"/>
        <v>0</v>
      </c>
      <c r="U277" s="186">
        <v>0.72499999999999998</v>
      </c>
      <c r="V277" s="187">
        <f t="shared" si="30"/>
        <v>0</v>
      </c>
      <c r="W277" s="188">
        <v>0.77</v>
      </c>
    </row>
    <row r="278" spans="12:23" ht="15" hidden="1" customHeight="1" x14ac:dyDescent="0.2">
      <c r="L278" s="183">
        <f t="shared" si="31"/>
        <v>2004</v>
      </c>
      <c r="M278" s="184">
        <f t="shared" si="32"/>
        <v>19</v>
      </c>
      <c r="N278" s="185">
        <f t="shared" si="37"/>
        <v>0</v>
      </c>
      <c r="O278" s="186">
        <v>4.1749999999999998</v>
      </c>
      <c r="P278" s="187">
        <f t="shared" si="34"/>
        <v>0</v>
      </c>
      <c r="Q278" s="186">
        <v>0.49299999999999999</v>
      </c>
      <c r="R278" s="187">
        <f t="shared" si="35"/>
        <v>0</v>
      </c>
      <c r="S278" s="186">
        <v>8.6839999999999993</v>
      </c>
      <c r="T278" s="187">
        <f t="shared" si="36"/>
        <v>0</v>
      </c>
      <c r="U278" s="186">
        <v>0.72499999999999998</v>
      </c>
      <c r="V278" s="187">
        <f t="shared" si="30"/>
        <v>0</v>
      </c>
      <c r="W278" s="188">
        <v>0.77</v>
      </c>
    </row>
    <row r="279" spans="12:23" ht="15" hidden="1" customHeight="1" x14ac:dyDescent="0.2">
      <c r="L279" s="183">
        <f t="shared" si="31"/>
        <v>2003</v>
      </c>
      <c r="M279" s="184">
        <f t="shared" si="32"/>
        <v>20</v>
      </c>
      <c r="N279" s="185">
        <f t="shared" si="37"/>
        <v>0</v>
      </c>
      <c r="O279" s="186">
        <v>4.1749999999999998</v>
      </c>
      <c r="P279" s="187">
        <f t="shared" si="34"/>
        <v>0</v>
      </c>
      <c r="Q279" s="186">
        <v>0.49299999999999999</v>
      </c>
      <c r="R279" s="187">
        <f t="shared" si="35"/>
        <v>0</v>
      </c>
      <c r="S279" s="186">
        <v>8.6839999999999993</v>
      </c>
      <c r="T279" s="187">
        <f t="shared" si="36"/>
        <v>0</v>
      </c>
      <c r="U279" s="186">
        <v>0.72499999999999998</v>
      </c>
      <c r="V279" s="187">
        <f t="shared" si="30"/>
        <v>0</v>
      </c>
      <c r="W279" s="188">
        <v>0.77</v>
      </c>
    </row>
    <row r="280" spans="12:23" ht="15" hidden="1" customHeight="1" x14ac:dyDescent="0.2">
      <c r="L280" s="183">
        <f t="shared" si="31"/>
        <v>2002</v>
      </c>
      <c r="M280" s="184">
        <f t="shared" si="32"/>
        <v>21</v>
      </c>
      <c r="N280" s="185">
        <f t="shared" si="37"/>
        <v>0</v>
      </c>
      <c r="O280" s="186">
        <v>4.1749999999999998</v>
      </c>
      <c r="P280" s="187">
        <f>IF(N280=" "," ",N280*O280)</f>
        <v>0</v>
      </c>
      <c r="Q280" s="186">
        <v>0.49299999999999999</v>
      </c>
      <c r="R280" s="187">
        <f>IF(P280=" "," ",P280*Q280)</f>
        <v>0</v>
      </c>
      <c r="S280" s="186">
        <v>8.6839999999999993</v>
      </c>
      <c r="T280" s="187">
        <f>IF(R280=" "," ",N280*S280)</f>
        <v>0</v>
      </c>
      <c r="U280" s="186">
        <v>0.72499999999999998</v>
      </c>
      <c r="V280" s="187">
        <f>IF(T280=" "," ",T280*U280)</f>
        <v>0</v>
      </c>
      <c r="W280" s="188">
        <v>0.77</v>
      </c>
    </row>
    <row r="281" spans="12:23" ht="15" hidden="1" customHeight="1" x14ac:dyDescent="0.2">
      <c r="L281" s="183">
        <f t="shared" si="31"/>
        <v>2001</v>
      </c>
      <c r="M281" s="184">
        <f t="shared" si="32"/>
        <v>22</v>
      </c>
      <c r="N281" s="185">
        <f t="shared" si="37"/>
        <v>0</v>
      </c>
      <c r="O281" s="186">
        <v>4.1749999999999998</v>
      </c>
      <c r="P281" s="187">
        <f>IF(N281=" "," ",N281*O281)</f>
        <v>0</v>
      </c>
      <c r="Q281" s="186">
        <v>0.49299999999999999</v>
      </c>
      <c r="R281" s="187">
        <f>IF(P281=" "," ",P281*Q281)</f>
        <v>0</v>
      </c>
      <c r="S281" s="186">
        <v>8.6839999999999993</v>
      </c>
      <c r="T281" s="187">
        <f>IF(R281=" "," ",N281*S281)</f>
        <v>0</v>
      </c>
      <c r="U281" s="186">
        <v>0.72499999999999998</v>
      </c>
      <c r="V281" s="187">
        <f>IF(T281=" "," ",T281*U281)</f>
        <v>0</v>
      </c>
      <c r="W281" s="188">
        <v>0.77</v>
      </c>
    </row>
    <row r="282" spans="12:23" ht="15" hidden="1" customHeight="1" x14ac:dyDescent="0.2">
      <c r="L282" s="183">
        <f t="shared" si="31"/>
        <v>2000</v>
      </c>
      <c r="M282" s="184">
        <f t="shared" si="32"/>
        <v>23</v>
      </c>
      <c r="N282" s="185">
        <f t="shared" si="37"/>
        <v>0</v>
      </c>
      <c r="O282" s="186">
        <v>4.1749999999999998</v>
      </c>
      <c r="P282" s="187">
        <f>IF(N282=" "," ",N282*O282)</f>
        <v>0</v>
      </c>
      <c r="Q282" s="186">
        <v>0.49299999999999999</v>
      </c>
      <c r="R282" s="187">
        <f>IF(P282=" "," ",P282*Q282)</f>
        <v>0</v>
      </c>
      <c r="S282" s="186">
        <v>8.6839999999999993</v>
      </c>
      <c r="T282" s="187">
        <f>IF(R282=" "," ",N282*S282)</f>
        <v>0</v>
      </c>
      <c r="U282" s="186">
        <v>0.72499999999999998</v>
      </c>
      <c r="V282" s="187">
        <f>IF(T282=" "," ",T282*U282)</f>
        <v>0</v>
      </c>
      <c r="W282" s="188">
        <v>0.77</v>
      </c>
    </row>
    <row r="283" spans="12:23" ht="15" hidden="1" customHeight="1" x14ac:dyDescent="0.2">
      <c r="L283" s="183">
        <f t="shared" ref="L283:L284" si="38">IF(($U$2-M282)&gt;1992,+L282-1," ")</f>
        <v>1999</v>
      </c>
      <c r="M283" s="184">
        <f t="shared" si="32"/>
        <v>24</v>
      </c>
      <c r="N283" s="185">
        <f t="shared" si="37"/>
        <v>0</v>
      </c>
      <c r="O283" s="186">
        <v>4.1749999999999998</v>
      </c>
      <c r="P283" s="187">
        <f t="shared" ref="P283:P284" si="39">IF(N283=" "," ",N283*O283)</f>
        <v>0</v>
      </c>
      <c r="Q283" s="186">
        <v>0.49299999999999999</v>
      </c>
      <c r="R283" s="187">
        <f t="shared" ref="R283:R284" si="40">IF(P283=" "," ",P283*Q283)</f>
        <v>0</v>
      </c>
      <c r="S283" s="186">
        <v>8.6839999999999993</v>
      </c>
      <c r="T283" s="187">
        <f t="shared" ref="T283:T284" si="41">IF(R283=" "," ",N283*S283)</f>
        <v>0</v>
      </c>
      <c r="U283" s="186">
        <v>0.72499999999999998</v>
      </c>
      <c r="V283" s="187">
        <f t="shared" ref="V283:V284" si="42">IF(T283=" "," ",T283*U283)</f>
        <v>0</v>
      </c>
      <c r="W283" s="188">
        <v>0.77</v>
      </c>
    </row>
    <row r="284" spans="12:23" ht="15" hidden="1" customHeight="1" x14ac:dyDescent="0.2">
      <c r="L284" s="183">
        <f t="shared" si="38"/>
        <v>1998</v>
      </c>
      <c r="M284" s="184">
        <f t="shared" si="32"/>
        <v>25</v>
      </c>
      <c r="N284" s="185">
        <f t="shared" si="37"/>
        <v>0</v>
      </c>
      <c r="O284" s="186">
        <v>4.1749999999999998</v>
      </c>
      <c r="P284" s="187">
        <f t="shared" si="39"/>
        <v>0</v>
      </c>
      <c r="Q284" s="186">
        <v>0.49299999999999999</v>
      </c>
      <c r="R284" s="187">
        <f t="shared" si="40"/>
        <v>0</v>
      </c>
      <c r="S284" s="186">
        <v>8.6839999999999993</v>
      </c>
      <c r="T284" s="187">
        <f t="shared" si="41"/>
        <v>0</v>
      </c>
      <c r="U284" s="186">
        <v>0.72499999999999998</v>
      </c>
      <c r="V284" s="187">
        <f t="shared" si="42"/>
        <v>0</v>
      </c>
      <c r="W284" s="188">
        <v>0.77</v>
      </c>
    </row>
    <row r="285" spans="12:23" ht="15" hidden="1" customHeight="1" x14ac:dyDescent="0.2">
      <c r="L285" s="183">
        <f t="shared" si="31"/>
        <v>1997</v>
      </c>
      <c r="M285" s="184">
        <f t="shared" si="32"/>
        <v>26</v>
      </c>
      <c r="N285" s="185">
        <f t="shared" si="37"/>
        <v>0</v>
      </c>
      <c r="O285" s="186">
        <v>4.1749999999999998</v>
      </c>
      <c r="P285" s="187">
        <f>IF(N285=" "," ",N285*O285)</f>
        <v>0</v>
      </c>
      <c r="Q285" s="186">
        <v>0.49299999999999999</v>
      </c>
      <c r="R285" s="187">
        <f>IF(P285=" "," ",P285*Q285)</f>
        <v>0</v>
      </c>
      <c r="S285" s="186">
        <v>8.6839999999999993</v>
      </c>
      <c r="T285" s="187">
        <f>IF(R285=" "," ",N285*S285)</f>
        <v>0</v>
      </c>
      <c r="U285" s="186">
        <v>0.72499999999999998</v>
      </c>
      <c r="V285" s="187">
        <f>IF(T285=" "," ",T285*U285)</f>
        <v>0</v>
      </c>
      <c r="W285" s="188">
        <v>0.77</v>
      </c>
    </row>
    <row r="286" spans="12:23" ht="15" hidden="1" customHeight="1" x14ac:dyDescent="0.2">
      <c r="L286" s="183">
        <f t="shared" si="31"/>
        <v>1996</v>
      </c>
      <c r="M286" s="184">
        <f t="shared" si="32"/>
        <v>27</v>
      </c>
      <c r="N286" s="185">
        <f t="shared" si="37"/>
        <v>0</v>
      </c>
      <c r="O286" s="186">
        <v>4.1749999999999998</v>
      </c>
      <c r="P286" s="187">
        <f t="shared" si="34"/>
        <v>0</v>
      </c>
      <c r="Q286" s="186">
        <v>0.49299999999999999</v>
      </c>
      <c r="R286" s="187">
        <f t="shared" si="35"/>
        <v>0</v>
      </c>
      <c r="S286" s="186">
        <v>8.6839999999999993</v>
      </c>
      <c r="T286" s="187">
        <f t="shared" si="36"/>
        <v>0</v>
      </c>
      <c r="U286" s="186">
        <v>0.72499999999999998</v>
      </c>
      <c r="V286" s="187">
        <f t="shared" si="30"/>
        <v>0</v>
      </c>
      <c r="W286" s="188">
        <v>0.77</v>
      </c>
    </row>
    <row r="287" spans="12:23" ht="15" hidden="1" customHeight="1" x14ac:dyDescent="0.2">
      <c r="L287" s="183">
        <f t="shared" si="31"/>
        <v>1995</v>
      </c>
      <c r="M287" s="184">
        <f t="shared" si="32"/>
        <v>28</v>
      </c>
      <c r="N287" s="185">
        <f t="shared" si="37"/>
        <v>0</v>
      </c>
      <c r="O287" s="186">
        <v>4.1749999999999998</v>
      </c>
      <c r="P287" s="187">
        <f t="shared" si="34"/>
        <v>0</v>
      </c>
      <c r="Q287" s="186">
        <v>0.49299999999999999</v>
      </c>
      <c r="R287" s="187">
        <f t="shared" si="35"/>
        <v>0</v>
      </c>
      <c r="S287" s="186">
        <v>8.6839999999999993</v>
      </c>
      <c r="T287" s="187">
        <f t="shared" si="36"/>
        <v>0</v>
      </c>
      <c r="U287" s="186">
        <v>0.72499999999999998</v>
      </c>
      <c r="V287" s="187">
        <f t="shared" si="30"/>
        <v>0</v>
      </c>
      <c r="W287" s="188">
        <v>0.77</v>
      </c>
    </row>
    <row r="288" spans="12:23" ht="15" hidden="1" customHeight="1" x14ac:dyDescent="0.2">
      <c r="L288" s="183">
        <f t="shared" si="31"/>
        <v>1994</v>
      </c>
      <c r="M288" s="184">
        <f t="shared" si="32"/>
        <v>29</v>
      </c>
      <c r="N288" s="185">
        <f t="shared" si="37"/>
        <v>0</v>
      </c>
      <c r="O288" s="186">
        <v>4.1749999999999998</v>
      </c>
      <c r="P288" s="187">
        <f t="shared" ref="P288" si="43">IF(N288=" "," ",N288*O288)</f>
        <v>0</v>
      </c>
      <c r="Q288" s="186">
        <v>0.49299999999999999</v>
      </c>
      <c r="R288" s="187">
        <f t="shared" ref="R288" si="44">IF(P288=" "," ",P288*Q288)</f>
        <v>0</v>
      </c>
      <c r="S288" s="186">
        <v>8.6839999999999993</v>
      </c>
      <c r="T288" s="187">
        <f t="shared" ref="T288" si="45">IF(R288=" "," ",N288*S288)</f>
        <v>0</v>
      </c>
      <c r="U288" s="186">
        <v>0.72499999999999998</v>
      </c>
      <c r="V288" s="187">
        <f t="shared" ref="V288" si="46">IF(T288=" "," ",T288*U288)</f>
        <v>0</v>
      </c>
      <c r="W288" s="188">
        <v>0.77</v>
      </c>
    </row>
    <row r="289" spans="6:23" ht="15" hidden="1" customHeight="1" x14ac:dyDescent="0.2">
      <c r="L289" s="183">
        <f t="shared" si="31"/>
        <v>1993</v>
      </c>
      <c r="M289" s="184">
        <f t="shared" si="32"/>
        <v>30</v>
      </c>
      <c r="N289" s="185">
        <f t="shared" si="37"/>
        <v>0</v>
      </c>
      <c r="O289" s="186">
        <v>4.1749999999999998</v>
      </c>
      <c r="P289" s="187">
        <f t="shared" si="34"/>
        <v>0</v>
      </c>
      <c r="Q289" s="186">
        <v>0.49299999999999999</v>
      </c>
      <c r="R289" s="187">
        <f t="shared" si="35"/>
        <v>0</v>
      </c>
      <c r="S289" s="186">
        <v>8.6839999999999993</v>
      </c>
      <c r="T289" s="187">
        <f t="shared" si="36"/>
        <v>0</v>
      </c>
      <c r="U289" s="186">
        <v>0.72499999999999998</v>
      </c>
      <c r="V289" s="187">
        <f t="shared" si="30"/>
        <v>0</v>
      </c>
      <c r="W289" s="188">
        <v>0.77</v>
      </c>
    </row>
    <row r="290" spans="6:23" ht="15" hidden="1" customHeight="1" x14ac:dyDescent="0.2">
      <c r="L290" s="208">
        <f t="shared" si="31"/>
        <v>1992</v>
      </c>
      <c r="M290" s="184">
        <f t="shared" si="32"/>
        <v>31</v>
      </c>
      <c r="N290" s="209">
        <f t="shared" si="37"/>
        <v>0</v>
      </c>
      <c r="O290" s="210">
        <v>4.1749999999999998</v>
      </c>
      <c r="P290" s="209">
        <f t="shared" si="34"/>
        <v>0</v>
      </c>
      <c r="Q290" s="210">
        <v>0.49299999999999999</v>
      </c>
      <c r="R290" s="209">
        <f t="shared" si="35"/>
        <v>0</v>
      </c>
      <c r="S290" s="210">
        <v>8.6839999999999993</v>
      </c>
      <c r="T290" s="209">
        <f t="shared" si="36"/>
        <v>0</v>
      </c>
      <c r="U290" s="186">
        <v>0.72499999999999998</v>
      </c>
      <c r="V290" s="209">
        <f t="shared" si="30"/>
        <v>0</v>
      </c>
      <c r="W290" s="211">
        <v>0.77</v>
      </c>
    </row>
    <row r="291" spans="6:23" ht="12.75" customHeight="1" x14ac:dyDescent="0.2">
      <c r="L291" s="194"/>
      <c r="M291" s="195"/>
      <c r="N291" s="196"/>
      <c r="O291" s="197"/>
      <c r="P291" s="196"/>
      <c r="Q291" s="197"/>
      <c r="R291" s="196"/>
      <c r="S291" s="197"/>
      <c r="T291" s="196"/>
      <c r="U291" s="197"/>
      <c r="V291" s="196"/>
      <c r="W291" s="198"/>
    </row>
    <row r="292" spans="6:23" ht="12.75" customHeight="1" x14ac:dyDescent="0.2">
      <c r="F292" s="199"/>
      <c r="G292" s="199"/>
      <c r="H292" s="199"/>
      <c r="L292" s="54"/>
      <c r="M292" s="200" t="s">
        <v>107</v>
      </c>
      <c r="N292" s="201"/>
      <c r="O292" s="202"/>
      <c r="P292" s="201">
        <f>SUM(P260:P274)</f>
        <v>0</v>
      </c>
      <c r="Q292" s="202"/>
      <c r="R292" s="201">
        <f>SUM(R260:R274)</f>
        <v>0</v>
      </c>
      <c r="S292" s="202"/>
      <c r="T292" s="201">
        <f>SUM(T260:T274)</f>
        <v>0</v>
      </c>
      <c r="U292" s="202"/>
      <c r="V292" s="201">
        <f>SUM(V260:V274)</f>
        <v>0</v>
      </c>
      <c r="W292" s="203"/>
    </row>
    <row r="293" spans="6:23" ht="12.75" customHeight="1" x14ac:dyDescent="0.2">
      <c r="L293" s="35"/>
      <c r="W293" s="37"/>
    </row>
    <row r="294" spans="6:23" ht="12.75" customHeight="1" x14ac:dyDescent="0.2">
      <c r="L294" s="40"/>
      <c r="M294" s="41"/>
      <c r="N294" s="41"/>
      <c r="O294" s="41" t="s">
        <v>108</v>
      </c>
      <c r="P294" s="41"/>
      <c r="Q294" s="41"/>
      <c r="R294" s="204"/>
      <c r="S294" s="41"/>
      <c r="T294" s="162">
        <f>IF(P292&gt;0,(R292+V292)/(P292+T292),0)</f>
        <v>0</v>
      </c>
      <c r="U294" s="41"/>
      <c r="V294" s="41"/>
      <c r="W294" s="42"/>
    </row>
    <row r="295" spans="6:23" ht="12.75" customHeight="1" x14ac:dyDescent="0.2">
      <c r="V295" s="21"/>
      <c r="W295" s="14"/>
    </row>
    <row r="296" spans="6:23" x14ac:dyDescent="0.2">
      <c r="I296" s="199"/>
      <c r="J296" s="199"/>
      <c r="K296" s="199"/>
      <c r="L296" s="23"/>
      <c r="M296" s="89"/>
      <c r="N296" s="199"/>
      <c r="O296" s="199"/>
      <c r="P296" s="199"/>
      <c r="Q296" s="199"/>
    </row>
    <row r="297" spans="6:23" x14ac:dyDescent="0.2">
      <c r="L297" s="16"/>
    </row>
    <row r="298" spans="6:23" x14ac:dyDescent="0.2">
      <c r="L298" s="16"/>
    </row>
    <row r="299" spans="6:23" x14ac:dyDescent="0.2">
      <c r="L299" s="16"/>
    </row>
    <row r="300" spans="6:23" x14ac:dyDescent="0.2">
      <c r="L300" s="16"/>
    </row>
    <row r="301" spans="6:23" x14ac:dyDescent="0.2">
      <c r="L301" s="16"/>
    </row>
    <row r="302" spans="6:23" x14ac:dyDescent="0.2">
      <c r="L302" s="16"/>
    </row>
    <row r="303" spans="6:23" x14ac:dyDescent="0.2">
      <c r="L303" s="16"/>
    </row>
    <row r="304" spans="6:23" x14ac:dyDescent="0.2">
      <c r="L304" s="16"/>
    </row>
    <row r="305" spans="12:12" x14ac:dyDescent="0.2">
      <c r="L305" s="16"/>
    </row>
    <row r="306" spans="12:12" x14ac:dyDescent="0.2">
      <c r="L306" s="16"/>
    </row>
  </sheetData>
  <sheetProtection algorithmName="SHA-512" hashValue="C3uWnlIznXVMjseKrfqdXwtBZd/Afl+l2YJOaJ5qRvrqkfT6F45un1J0ftVY/n3e7KXk6hwjfpk4/DeknT76Dg==" saltValue="sEAqqYlcdZHYrhd7dOlw2A==" spinCount="100000" sheet="1" objects="1" scenarios="1" formatColumns="0" formatRows="0" selectLockedCells="1"/>
  <mergeCells count="5">
    <mergeCell ref="M1:V1"/>
    <mergeCell ref="C15:AH15"/>
    <mergeCell ref="M191:V191"/>
    <mergeCell ref="L194:W194"/>
    <mergeCell ref="L4:W4"/>
  </mergeCells>
  <printOptions horizontalCentered="1"/>
  <pageMargins left="0.25" right="0.25" top="0.25" bottom="0.25" header="0.5" footer="0.5"/>
  <pageSetup scale="24" fitToHeight="0" orientation="portrait" r:id="rId1"/>
  <headerFooter alignWithMargins="0"/>
  <rowBreaks count="1" manualBreakCount="1">
    <brk id="187" max="31" man="1"/>
  </rowBreaks>
  <colBreaks count="2" manualBreakCount="2">
    <brk id="23" max="275" man="1"/>
    <brk id="34" max="1048575" man="1"/>
  </colBreaks>
  <ignoredErrors>
    <ignoredError sqref="V29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2B1-383F-4426-85AF-7950E731B5C5}">
  <sheetPr>
    <pageSetUpPr fitToPage="1"/>
  </sheetPr>
  <dimension ref="A1:AN306"/>
  <sheetViews>
    <sheetView view="pageBreakPreview" zoomScale="55" zoomScaleNormal="55" zoomScaleSheetLayoutView="55" workbookViewId="0">
      <selection activeCell="D21" sqref="D21"/>
    </sheetView>
  </sheetViews>
  <sheetFormatPr defaultRowHeight="12.75" x14ac:dyDescent="0.2"/>
  <cols>
    <col min="1" max="1" width="11.5703125" style="16" bestFit="1" customWidth="1"/>
    <col min="2" max="2" width="20.7109375" style="14" customWidth="1"/>
    <col min="3" max="22" width="11.85546875" style="14" customWidth="1"/>
    <col min="23" max="23" width="11.85546875" style="21" customWidth="1"/>
    <col min="24" max="71" width="11.85546875" style="14" customWidth="1"/>
    <col min="72" max="16384" width="9.140625" style="14"/>
  </cols>
  <sheetData>
    <row r="1" spans="1:38" ht="26.25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38" t="s">
        <v>0</v>
      </c>
      <c r="N1" s="238"/>
      <c r="O1" s="238"/>
      <c r="P1" s="238"/>
      <c r="Q1" s="238"/>
      <c r="R1" s="238"/>
      <c r="S1" s="238"/>
      <c r="T1" s="238"/>
      <c r="U1" s="238"/>
      <c r="V1" s="23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26.25" x14ac:dyDescent="0.4">
      <c r="A2" s="15"/>
      <c r="B2" s="16"/>
      <c r="C2" s="16"/>
      <c r="D2" s="16"/>
      <c r="E2" s="16"/>
      <c r="G2" s="17"/>
      <c r="K2" s="17"/>
      <c r="L2" s="18"/>
      <c r="M2" s="18"/>
      <c r="N2" s="18"/>
      <c r="O2" s="18"/>
      <c r="P2" s="17"/>
      <c r="T2" s="19" t="s">
        <v>1</v>
      </c>
      <c r="U2" s="20">
        <v>2023</v>
      </c>
    </row>
    <row r="3" spans="1:38" s="24" customFormat="1" ht="12.75" customHeight="1" x14ac:dyDescent="0.2">
      <c r="A3" s="22"/>
      <c r="B3" s="23"/>
      <c r="C3" s="23"/>
      <c r="D3" s="23"/>
      <c r="E3" s="23"/>
      <c r="F3" s="23"/>
      <c r="L3" s="25"/>
      <c r="M3" s="25"/>
      <c r="N3" s="25"/>
      <c r="O3" s="25"/>
      <c r="Q3" s="26"/>
      <c r="R3" s="27"/>
      <c r="W3" s="28"/>
    </row>
    <row r="4" spans="1:38" s="24" customFormat="1" ht="15.75" x14ac:dyDescent="0.25">
      <c r="A4" s="22"/>
      <c r="B4" s="23"/>
      <c r="C4" s="23"/>
      <c r="D4" s="23"/>
      <c r="E4" s="23"/>
      <c r="F4" s="23"/>
      <c r="L4" s="241" t="s">
        <v>2</v>
      </c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9"/>
    </row>
    <row r="5" spans="1:38" ht="12.75" customHeight="1" x14ac:dyDescent="0.2"/>
    <row r="6" spans="1:38" ht="12.75" customHeight="1" x14ac:dyDescent="0.2">
      <c r="N6" s="30" t="s">
        <v>3</v>
      </c>
      <c r="O6" s="31"/>
      <c r="P6" s="32" t="s">
        <v>109</v>
      </c>
      <c r="Q6" s="33"/>
      <c r="R6" s="33"/>
      <c r="S6" s="33" t="s">
        <v>5</v>
      </c>
      <c r="T6" s="4"/>
      <c r="U6" s="34"/>
    </row>
    <row r="7" spans="1:38" ht="12.75" customHeight="1" x14ac:dyDescent="0.2">
      <c r="N7" s="35" t="s">
        <v>6</v>
      </c>
      <c r="P7" s="36" t="s">
        <v>7</v>
      </c>
      <c r="U7" s="37"/>
    </row>
    <row r="8" spans="1:38" ht="12.75" customHeight="1" x14ac:dyDescent="0.2">
      <c r="N8" s="35" t="s">
        <v>8</v>
      </c>
      <c r="P8" s="9"/>
      <c r="U8" s="37"/>
    </row>
    <row r="9" spans="1:38" ht="12.75" customHeight="1" x14ac:dyDescent="0.2">
      <c r="N9" s="35" t="s">
        <v>9</v>
      </c>
      <c r="P9" s="10"/>
      <c r="S9" s="14" t="s">
        <v>10</v>
      </c>
      <c r="T9" s="10"/>
      <c r="U9" s="37"/>
    </row>
    <row r="10" spans="1:38" ht="12.75" customHeight="1" x14ac:dyDescent="0.2">
      <c r="N10" s="35" t="s">
        <v>11</v>
      </c>
      <c r="P10" s="9"/>
      <c r="U10" s="37"/>
      <c r="AJ10" s="38"/>
    </row>
    <row r="11" spans="1:38" ht="12.75" customHeight="1" x14ac:dyDescent="0.2">
      <c r="N11" s="39" t="s">
        <v>12</v>
      </c>
      <c r="Q11" s="12"/>
      <c r="R11" s="228"/>
      <c r="U11" s="37"/>
    </row>
    <row r="12" spans="1:38" ht="12.75" customHeight="1" x14ac:dyDescent="0.2">
      <c r="N12" s="40" t="s">
        <v>13</v>
      </c>
      <c r="O12" s="41"/>
      <c r="P12" s="5"/>
      <c r="Q12" s="41"/>
      <c r="R12" s="41"/>
      <c r="S12" s="41" t="s">
        <v>14</v>
      </c>
      <c r="T12" s="6"/>
      <c r="U12" s="42"/>
    </row>
    <row r="13" spans="1:38" ht="12.75" customHeight="1" x14ac:dyDescent="0.2">
      <c r="Q13" s="43"/>
    </row>
    <row r="14" spans="1:38" ht="12.75" customHeight="1" x14ac:dyDescent="0.2"/>
    <row r="15" spans="1:38" ht="12.75" customHeight="1" x14ac:dyDescent="0.2">
      <c r="A15" s="44" t="s">
        <v>15</v>
      </c>
      <c r="B15" s="45"/>
      <c r="C15" s="239" t="s">
        <v>16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40"/>
      <c r="AI15" s="46"/>
    </row>
    <row r="16" spans="1:38" ht="12.75" customHeight="1" x14ac:dyDescent="0.2">
      <c r="A16" s="47" t="s">
        <v>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  <c r="AI16" s="50"/>
    </row>
    <row r="17" spans="1:35" ht="12.75" customHeight="1" x14ac:dyDescent="0.2">
      <c r="A17" s="47" t="s">
        <v>18</v>
      </c>
      <c r="B17" s="51" t="s">
        <v>19</v>
      </c>
      <c r="C17" s="51">
        <v>1992</v>
      </c>
      <c r="D17" s="51">
        <f>+C17+1</f>
        <v>1993</v>
      </c>
      <c r="E17" s="51">
        <f>+D17+1</f>
        <v>1994</v>
      </c>
      <c r="F17" s="51">
        <f>+E17+1</f>
        <v>1995</v>
      </c>
      <c r="G17" s="51">
        <f>+F17+1</f>
        <v>1996</v>
      </c>
      <c r="H17" s="51">
        <f>+G17+1</f>
        <v>1997</v>
      </c>
      <c r="I17" s="51">
        <f t="shared" ref="I17:AF17" si="0">+H17+1</f>
        <v>1998</v>
      </c>
      <c r="J17" s="51">
        <f t="shared" si="0"/>
        <v>1999</v>
      </c>
      <c r="K17" s="51">
        <f t="shared" si="0"/>
        <v>2000</v>
      </c>
      <c r="L17" s="51">
        <f t="shared" si="0"/>
        <v>2001</v>
      </c>
      <c r="M17" s="51">
        <f t="shared" si="0"/>
        <v>2002</v>
      </c>
      <c r="N17" s="51">
        <f t="shared" si="0"/>
        <v>2003</v>
      </c>
      <c r="O17" s="51">
        <f t="shared" si="0"/>
        <v>2004</v>
      </c>
      <c r="P17" s="51">
        <f t="shared" si="0"/>
        <v>2005</v>
      </c>
      <c r="Q17" s="51">
        <f t="shared" si="0"/>
        <v>2006</v>
      </c>
      <c r="R17" s="51">
        <f t="shared" si="0"/>
        <v>2007</v>
      </c>
      <c r="S17" s="51">
        <f t="shared" si="0"/>
        <v>2008</v>
      </c>
      <c r="T17" s="51">
        <f t="shared" si="0"/>
        <v>2009</v>
      </c>
      <c r="U17" s="51">
        <f t="shared" si="0"/>
        <v>2010</v>
      </c>
      <c r="V17" s="51">
        <f t="shared" si="0"/>
        <v>2011</v>
      </c>
      <c r="W17" s="51">
        <f t="shared" si="0"/>
        <v>2012</v>
      </c>
      <c r="X17" s="51">
        <f t="shared" si="0"/>
        <v>2013</v>
      </c>
      <c r="Y17" s="51">
        <f t="shared" si="0"/>
        <v>2014</v>
      </c>
      <c r="Z17" s="51">
        <f t="shared" si="0"/>
        <v>2015</v>
      </c>
      <c r="AA17" s="51">
        <f t="shared" si="0"/>
        <v>2016</v>
      </c>
      <c r="AB17" s="51">
        <f t="shared" si="0"/>
        <v>2017</v>
      </c>
      <c r="AC17" s="51">
        <f t="shared" si="0"/>
        <v>2018</v>
      </c>
      <c r="AD17" s="51">
        <f t="shared" si="0"/>
        <v>2019</v>
      </c>
      <c r="AE17" s="51">
        <f t="shared" si="0"/>
        <v>2020</v>
      </c>
      <c r="AF17" s="51">
        <f t="shared" si="0"/>
        <v>2021</v>
      </c>
      <c r="AG17" s="51">
        <f t="shared" ref="AG17" si="1">+AF17+1</f>
        <v>2022</v>
      </c>
      <c r="AH17" s="52">
        <f t="shared" ref="AH17" si="2">+AG17+1</f>
        <v>2023</v>
      </c>
      <c r="AI17" s="53" t="s">
        <v>20</v>
      </c>
    </row>
    <row r="18" spans="1:35" ht="12.7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7"/>
      <c r="AI18" s="58"/>
    </row>
    <row r="19" spans="1:35" ht="12.75" customHeight="1" x14ac:dyDescent="0.2">
      <c r="A19" s="59">
        <v>1992</v>
      </c>
      <c r="B19" s="60" t="s">
        <v>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1">
        <f t="shared" ref="AI19:AI27" si="3">SUM(C19:AH19)</f>
        <v>0</v>
      </c>
    </row>
    <row r="20" spans="1:35" ht="12.75" customHeight="1" x14ac:dyDescent="0.2">
      <c r="A20" s="62">
        <f>+A19+0.1</f>
        <v>1992.1</v>
      </c>
      <c r="B20" s="60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61">
        <f t="shared" si="3"/>
        <v>0</v>
      </c>
    </row>
    <row r="21" spans="1:35" ht="12.75" customHeight="1" x14ac:dyDescent="0.2">
      <c r="A21" s="62">
        <f>+A20+0.1</f>
        <v>1992.1999999999998</v>
      </c>
      <c r="B21" s="60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1">
        <f t="shared" si="3"/>
        <v>0</v>
      </c>
    </row>
    <row r="22" spans="1:35" ht="12.75" customHeight="1" x14ac:dyDescent="0.2">
      <c r="A22" s="62">
        <f>+A21+0.1</f>
        <v>1992.2999999999997</v>
      </c>
      <c r="B22" s="60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1">
        <f t="shared" si="3"/>
        <v>0</v>
      </c>
    </row>
    <row r="23" spans="1:35" ht="12.75" customHeight="1" x14ac:dyDescent="0.2">
      <c r="A23" s="63"/>
      <c r="B23" s="64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3"/>
      <c r="S23" s="243"/>
      <c r="T23" s="243"/>
      <c r="U23" s="243"/>
      <c r="V23" s="243"/>
      <c r="W23" s="244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66">
        <f t="shared" si="3"/>
        <v>0</v>
      </c>
    </row>
    <row r="24" spans="1:35" ht="12.75" customHeight="1" x14ac:dyDescent="0.2">
      <c r="A24" s="59">
        <f>+A19+1</f>
        <v>1993</v>
      </c>
      <c r="B24" s="60" t="s">
        <v>21</v>
      </c>
      <c r="C24" s="24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5"/>
      <c r="Q24" s="1"/>
      <c r="R24" s="1"/>
      <c r="S24" s="1"/>
      <c r="T24" s="1"/>
      <c r="U24" s="1"/>
      <c r="V24" s="1"/>
      <c r="W24" s="8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1">
        <f t="shared" si="3"/>
        <v>0</v>
      </c>
    </row>
    <row r="25" spans="1:35" ht="12.75" customHeight="1" x14ac:dyDescent="0.2">
      <c r="A25" s="62">
        <f>+A24+0.1</f>
        <v>1993.1</v>
      </c>
      <c r="B25" s="60" t="s">
        <v>22</v>
      </c>
      <c r="C25" s="24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8"/>
      <c r="R25" s="1"/>
      <c r="S25" s="1"/>
      <c r="T25" s="1"/>
      <c r="U25" s="1"/>
      <c r="V25" s="1"/>
      <c r="W25" s="8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1">
        <f t="shared" si="3"/>
        <v>0</v>
      </c>
    </row>
    <row r="26" spans="1:35" ht="12.75" customHeight="1" x14ac:dyDescent="0.2">
      <c r="A26" s="62">
        <f>+A25+0.1</f>
        <v>1993.1999999999998</v>
      </c>
      <c r="B26" s="60" t="s">
        <v>23</v>
      </c>
      <c r="C26" s="24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8"/>
      <c r="R26" s="1"/>
      <c r="S26" s="1"/>
      <c r="T26" s="1"/>
      <c r="U26" s="1"/>
      <c r="V26" s="1"/>
      <c r="W26" s="8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61">
        <f t="shared" si="3"/>
        <v>0</v>
      </c>
    </row>
    <row r="27" spans="1:35" ht="12.75" customHeight="1" x14ac:dyDescent="0.2">
      <c r="A27" s="62">
        <f>+A26+0.1</f>
        <v>1993.2999999999997</v>
      </c>
      <c r="B27" s="60" t="s">
        <v>24</v>
      </c>
      <c r="C27" s="24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"/>
      <c r="R27" s="1"/>
      <c r="S27" s="1"/>
      <c r="T27" s="1"/>
      <c r="U27" s="1"/>
      <c r="V27" s="1"/>
      <c r="W27" s="8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61">
        <f t="shared" si="3"/>
        <v>0</v>
      </c>
    </row>
    <row r="28" spans="1:35" ht="12.75" customHeight="1" x14ac:dyDescent="0.2">
      <c r="A28" s="63"/>
      <c r="B28" s="64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3"/>
      <c r="S28" s="243"/>
      <c r="T28" s="243"/>
      <c r="U28" s="243"/>
      <c r="V28" s="243"/>
      <c r="W28" s="244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66"/>
    </row>
    <row r="29" spans="1:35" ht="12.75" customHeight="1" x14ac:dyDescent="0.2">
      <c r="A29" s="59">
        <f>+A24+1</f>
        <v>1994</v>
      </c>
      <c r="B29" s="60" t="s">
        <v>21</v>
      </c>
      <c r="C29" s="245"/>
      <c r="D29" s="24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8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61">
        <f>SUM(C29:AH29)</f>
        <v>0</v>
      </c>
    </row>
    <row r="30" spans="1:35" ht="12.75" customHeight="1" x14ac:dyDescent="0.2">
      <c r="A30" s="62">
        <f>+A29+0.1</f>
        <v>1994.1</v>
      </c>
      <c r="B30" s="60" t="s">
        <v>22</v>
      </c>
      <c r="C30" s="245"/>
      <c r="D30" s="24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"/>
      <c r="R30" s="1"/>
      <c r="S30" s="1"/>
      <c r="T30" s="1"/>
      <c r="U30" s="1"/>
      <c r="V30" s="1"/>
      <c r="W30" s="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1">
        <f>SUM(C30:AH30)</f>
        <v>0</v>
      </c>
    </row>
    <row r="31" spans="1:35" ht="12.75" customHeight="1" x14ac:dyDescent="0.2">
      <c r="A31" s="62">
        <f>+A30+0.1</f>
        <v>1994.1999999999998</v>
      </c>
      <c r="B31" s="60" t="s">
        <v>23</v>
      </c>
      <c r="C31" s="245"/>
      <c r="D31" s="24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  <c r="R31" s="1"/>
      <c r="S31" s="1"/>
      <c r="T31" s="1"/>
      <c r="U31" s="1"/>
      <c r="V31" s="1"/>
      <c r="W31" s="8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1">
        <f>SUM(C31:AH31)</f>
        <v>0</v>
      </c>
    </row>
    <row r="32" spans="1:35" ht="12.75" customHeight="1" x14ac:dyDescent="0.2">
      <c r="A32" s="62">
        <f>+A31+0.1</f>
        <v>1994.2999999999997</v>
      </c>
      <c r="B32" s="60" t="s">
        <v>24</v>
      </c>
      <c r="C32" s="245"/>
      <c r="D32" s="24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  <c r="R32" s="1"/>
      <c r="S32" s="1"/>
      <c r="T32" s="1"/>
      <c r="U32" s="1"/>
      <c r="V32" s="1"/>
      <c r="W32" s="8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61">
        <f>SUM(C32:AH32)</f>
        <v>0</v>
      </c>
    </row>
    <row r="33" spans="1:35" ht="12.75" customHeight="1" x14ac:dyDescent="0.2">
      <c r="A33" s="63"/>
      <c r="B33" s="64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3"/>
      <c r="S33" s="243"/>
      <c r="T33" s="243"/>
      <c r="U33" s="243"/>
      <c r="V33" s="243"/>
      <c r="W33" s="244"/>
      <c r="X33" s="243"/>
      <c r="Y33" s="243"/>
      <c r="Z33" s="243"/>
      <c r="AA33" s="243"/>
      <c r="AB33" s="243"/>
      <c r="AC33" s="243"/>
      <c r="AD33" s="243"/>
      <c r="AE33" s="244"/>
      <c r="AF33" s="243"/>
      <c r="AG33" s="243"/>
      <c r="AH33" s="243"/>
      <c r="AI33" s="66"/>
    </row>
    <row r="34" spans="1:35" ht="12.75" customHeight="1" x14ac:dyDescent="0.2">
      <c r="A34" s="59">
        <f>+A29+1</f>
        <v>1995</v>
      </c>
      <c r="B34" s="60" t="s">
        <v>21</v>
      </c>
      <c r="C34" s="245"/>
      <c r="D34" s="245"/>
      <c r="E34" s="2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61">
        <f>SUM(C34:AH34)</f>
        <v>0</v>
      </c>
    </row>
    <row r="35" spans="1:35" ht="12.75" customHeight="1" x14ac:dyDescent="0.2">
      <c r="A35" s="62">
        <f>+A34+0.1</f>
        <v>1995.1</v>
      </c>
      <c r="B35" s="60" t="s">
        <v>22</v>
      </c>
      <c r="C35" s="245"/>
      <c r="D35" s="245"/>
      <c r="E35" s="2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/>
      <c r="R35" s="1"/>
      <c r="S35" s="1"/>
      <c r="T35" s="1"/>
      <c r="U35" s="1"/>
      <c r="V35" s="1"/>
      <c r="W35" s="8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61">
        <f>SUM(C35:AH35)</f>
        <v>0</v>
      </c>
    </row>
    <row r="36" spans="1:35" ht="12.75" customHeight="1" x14ac:dyDescent="0.2">
      <c r="A36" s="62">
        <f>+A35+0.1</f>
        <v>1995.1999999999998</v>
      </c>
      <c r="B36" s="60" t="s">
        <v>23</v>
      </c>
      <c r="C36" s="245"/>
      <c r="D36" s="245"/>
      <c r="E36" s="2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8"/>
      <c r="R36" s="1"/>
      <c r="S36" s="1"/>
      <c r="T36" s="1"/>
      <c r="U36" s="1"/>
      <c r="V36" s="1"/>
      <c r="W36" s="8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61">
        <f>SUM(C36:AH36)</f>
        <v>0</v>
      </c>
    </row>
    <row r="37" spans="1:35" ht="12.75" customHeight="1" x14ac:dyDescent="0.2">
      <c r="A37" s="62">
        <f>+A36+0.1</f>
        <v>1995.2999999999997</v>
      </c>
      <c r="B37" s="60" t="s">
        <v>24</v>
      </c>
      <c r="C37" s="245"/>
      <c r="D37" s="245"/>
      <c r="E37" s="24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8"/>
      <c r="R37" s="1"/>
      <c r="S37" s="1"/>
      <c r="T37" s="1"/>
      <c r="U37" s="1"/>
      <c r="V37" s="1"/>
      <c r="W37" s="8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61">
        <f>SUM(C37:AH37)</f>
        <v>0</v>
      </c>
    </row>
    <row r="38" spans="1:35" ht="12.75" customHeight="1" x14ac:dyDescent="0.2">
      <c r="A38" s="63"/>
      <c r="B38" s="64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3"/>
      <c r="S38" s="243"/>
      <c r="T38" s="243"/>
      <c r="U38" s="243"/>
      <c r="V38" s="243"/>
      <c r="W38" s="244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66"/>
    </row>
    <row r="39" spans="1:35" ht="12.75" customHeight="1" x14ac:dyDescent="0.2">
      <c r="A39" s="59">
        <f>+A34+1</f>
        <v>1996</v>
      </c>
      <c r="B39" s="60" t="s">
        <v>21</v>
      </c>
      <c r="C39" s="245"/>
      <c r="D39" s="245"/>
      <c r="E39" s="245"/>
      <c r="F39" s="24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61">
        <f>SUM(C39:AH39)</f>
        <v>0</v>
      </c>
    </row>
    <row r="40" spans="1:35" ht="12.75" customHeight="1" x14ac:dyDescent="0.2">
      <c r="A40" s="62">
        <f>+A39+0.1</f>
        <v>1996.1</v>
      </c>
      <c r="B40" s="60" t="s">
        <v>22</v>
      </c>
      <c r="C40" s="245"/>
      <c r="D40" s="245"/>
      <c r="E40" s="245"/>
      <c r="F40" s="245"/>
      <c r="G40" s="1"/>
      <c r="H40" s="1"/>
      <c r="I40" s="1"/>
      <c r="J40" s="1"/>
      <c r="K40" s="1"/>
      <c r="L40" s="1"/>
      <c r="M40" s="1"/>
      <c r="N40" s="1"/>
      <c r="O40" s="1"/>
      <c r="P40" s="1"/>
      <c r="Q40" s="8"/>
      <c r="R40" s="1"/>
      <c r="S40" s="1"/>
      <c r="T40" s="1"/>
      <c r="U40" s="1"/>
      <c r="V40" s="1"/>
      <c r="W40" s="8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61">
        <f>SUM(C40:AH40)</f>
        <v>0</v>
      </c>
    </row>
    <row r="41" spans="1:35" ht="12.75" customHeight="1" x14ac:dyDescent="0.2">
      <c r="A41" s="62">
        <f>+A40+0.1</f>
        <v>1996.1999999999998</v>
      </c>
      <c r="B41" s="60" t="s">
        <v>23</v>
      </c>
      <c r="C41" s="245"/>
      <c r="D41" s="245"/>
      <c r="E41" s="245"/>
      <c r="F41" s="245"/>
      <c r="G41" s="1"/>
      <c r="H41" s="1"/>
      <c r="I41" s="1"/>
      <c r="J41" s="1"/>
      <c r="K41" s="1"/>
      <c r="L41" s="1"/>
      <c r="M41" s="1"/>
      <c r="N41" s="1"/>
      <c r="O41" s="1"/>
      <c r="P41" s="1"/>
      <c r="Q41" s="8"/>
      <c r="R41" s="1"/>
      <c r="S41" s="1"/>
      <c r="T41" s="1"/>
      <c r="U41" s="1"/>
      <c r="V41" s="1"/>
      <c r="W41" s="8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61">
        <f>SUM(C41:AH41)</f>
        <v>0</v>
      </c>
    </row>
    <row r="42" spans="1:35" ht="12.75" customHeight="1" x14ac:dyDescent="0.2">
      <c r="A42" s="62">
        <f>+A41+0.1</f>
        <v>1996.2999999999997</v>
      </c>
      <c r="B42" s="60" t="s">
        <v>24</v>
      </c>
      <c r="C42" s="245"/>
      <c r="D42" s="245"/>
      <c r="E42" s="245"/>
      <c r="F42" s="245"/>
      <c r="G42" s="1"/>
      <c r="H42" s="1"/>
      <c r="I42" s="1"/>
      <c r="J42" s="1"/>
      <c r="K42" s="1"/>
      <c r="L42" s="1"/>
      <c r="M42" s="1"/>
      <c r="N42" s="1"/>
      <c r="O42" s="1"/>
      <c r="P42" s="1"/>
      <c r="Q42" s="8"/>
      <c r="R42" s="1"/>
      <c r="S42" s="1"/>
      <c r="T42" s="1"/>
      <c r="U42" s="1"/>
      <c r="V42" s="1"/>
      <c r="W42" s="8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61">
        <f>SUM(C42:AH42)</f>
        <v>0</v>
      </c>
    </row>
    <row r="43" spans="1:35" ht="12.75" customHeight="1" x14ac:dyDescent="0.2">
      <c r="A43" s="63"/>
      <c r="B43" s="64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3"/>
      <c r="S43" s="243"/>
      <c r="T43" s="243"/>
      <c r="U43" s="244"/>
      <c r="V43" s="243"/>
      <c r="W43" s="244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66"/>
    </row>
    <row r="44" spans="1:35" ht="12.75" customHeight="1" x14ac:dyDescent="0.2">
      <c r="A44" s="59">
        <f>+A39+1</f>
        <v>1997</v>
      </c>
      <c r="B44" s="60" t="s">
        <v>21</v>
      </c>
      <c r="C44" s="245"/>
      <c r="D44" s="245"/>
      <c r="E44" s="245"/>
      <c r="F44" s="245"/>
      <c r="G44" s="24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8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61">
        <f>SUM(C44:AH44)</f>
        <v>0</v>
      </c>
    </row>
    <row r="45" spans="1:35" ht="12.75" customHeight="1" x14ac:dyDescent="0.2">
      <c r="A45" s="62">
        <f>+A44+0.1</f>
        <v>1997.1</v>
      </c>
      <c r="B45" s="60" t="s">
        <v>22</v>
      </c>
      <c r="C45" s="245"/>
      <c r="D45" s="245"/>
      <c r="E45" s="245"/>
      <c r="F45" s="245"/>
      <c r="G45" s="24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8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61">
        <f>SUM(C45:AH45)</f>
        <v>0</v>
      </c>
    </row>
    <row r="46" spans="1:35" ht="12.75" customHeight="1" x14ac:dyDescent="0.2">
      <c r="A46" s="62">
        <f>+A45+0.1</f>
        <v>1997.1999999999998</v>
      </c>
      <c r="B46" s="60" t="s">
        <v>23</v>
      </c>
      <c r="C46" s="245"/>
      <c r="D46" s="245"/>
      <c r="E46" s="245"/>
      <c r="F46" s="245"/>
      <c r="G46" s="24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61">
        <f>SUM(C46:AH46)</f>
        <v>0</v>
      </c>
    </row>
    <row r="47" spans="1:35" ht="12.75" customHeight="1" x14ac:dyDescent="0.2">
      <c r="A47" s="62">
        <f>+A46+0.1</f>
        <v>1997.2999999999997</v>
      </c>
      <c r="B47" s="60" t="s">
        <v>24</v>
      </c>
      <c r="C47" s="245"/>
      <c r="D47" s="245"/>
      <c r="E47" s="245"/>
      <c r="F47" s="245"/>
      <c r="G47" s="24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61">
        <f>SUM(C47:AH47)</f>
        <v>0</v>
      </c>
    </row>
    <row r="48" spans="1:35" ht="12.75" customHeight="1" x14ac:dyDescent="0.2">
      <c r="A48" s="63"/>
      <c r="B48" s="6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4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66"/>
    </row>
    <row r="49" spans="1:35" ht="12.75" customHeight="1" x14ac:dyDescent="0.2">
      <c r="A49" s="59">
        <f>+A44+1</f>
        <v>1998</v>
      </c>
      <c r="B49" s="60" t="s">
        <v>21</v>
      </c>
      <c r="C49" s="245"/>
      <c r="D49" s="245"/>
      <c r="E49" s="245"/>
      <c r="F49" s="245"/>
      <c r="G49" s="245"/>
      <c r="H49" s="2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61">
        <f>SUM(C49:AH49)</f>
        <v>0</v>
      </c>
    </row>
    <row r="50" spans="1:35" ht="12.75" customHeight="1" x14ac:dyDescent="0.2">
      <c r="A50" s="62">
        <f>+A49+0.1</f>
        <v>1998.1</v>
      </c>
      <c r="B50" s="60" t="s">
        <v>22</v>
      </c>
      <c r="C50" s="245"/>
      <c r="D50" s="245"/>
      <c r="E50" s="245"/>
      <c r="F50" s="245"/>
      <c r="G50" s="245"/>
      <c r="H50" s="24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61">
        <f>SUM(C50:AH50)</f>
        <v>0</v>
      </c>
    </row>
    <row r="51" spans="1:35" ht="12.75" customHeight="1" x14ac:dyDescent="0.2">
      <c r="A51" s="62">
        <f>+A50+0.1</f>
        <v>1998.1999999999998</v>
      </c>
      <c r="B51" s="60" t="s">
        <v>23</v>
      </c>
      <c r="C51" s="245"/>
      <c r="D51" s="245"/>
      <c r="E51" s="245"/>
      <c r="F51" s="245"/>
      <c r="G51" s="245"/>
      <c r="H51" s="2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61">
        <f>SUM(C51:AH51)</f>
        <v>0</v>
      </c>
    </row>
    <row r="52" spans="1:35" ht="12.75" customHeight="1" x14ac:dyDescent="0.2">
      <c r="A52" s="62">
        <f>+A51+0.1</f>
        <v>1998.2999999999997</v>
      </c>
      <c r="B52" s="60" t="s">
        <v>24</v>
      </c>
      <c r="C52" s="245"/>
      <c r="D52" s="245"/>
      <c r="E52" s="245"/>
      <c r="F52" s="245"/>
      <c r="G52" s="245"/>
      <c r="H52" s="2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61">
        <f>SUM(C52:AH52)</f>
        <v>0</v>
      </c>
    </row>
    <row r="53" spans="1:35" ht="12.75" customHeight="1" x14ac:dyDescent="0.2">
      <c r="A53" s="63"/>
      <c r="B53" s="64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4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66"/>
    </row>
    <row r="54" spans="1:35" ht="12.75" customHeight="1" x14ac:dyDescent="0.2">
      <c r="A54" s="59">
        <f>+A49+1</f>
        <v>1999</v>
      </c>
      <c r="B54" s="60" t="s">
        <v>21</v>
      </c>
      <c r="C54" s="245"/>
      <c r="D54" s="245"/>
      <c r="E54" s="245"/>
      <c r="F54" s="245"/>
      <c r="G54" s="245"/>
      <c r="H54" s="245"/>
      <c r="I54" s="24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61">
        <f>SUM(C54:AH54)</f>
        <v>0</v>
      </c>
    </row>
    <row r="55" spans="1:35" ht="12.75" customHeight="1" x14ac:dyDescent="0.2">
      <c r="A55" s="62">
        <f>+A54+0.1</f>
        <v>1999.1</v>
      </c>
      <c r="B55" s="60" t="s">
        <v>22</v>
      </c>
      <c r="C55" s="245"/>
      <c r="D55" s="245"/>
      <c r="E55" s="245"/>
      <c r="F55" s="245"/>
      <c r="G55" s="245"/>
      <c r="H55" s="245"/>
      <c r="I55" s="24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8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61">
        <f>SUM(C55:AH55)</f>
        <v>0</v>
      </c>
    </row>
    <row r="56" spans="1:35" ht="12.75" customHeight="1" x14ac:dyDescent="0.2">
      <c r="A56" s="62">
        <f>+A55+0.1</f>
        <v>1999.1999999999998</v>
      </c>
      <c r="B56" s="60" t="s">
        <v>23</v>
      </c>
      <c r="C56" s="245"/>
      <c r="D56" s="245"/>
      <c r="E56" s="245"/>
      <c r="F56" s="245"/>
      <c r="G56" s="245"/>
      <c r="H56" s="245"/>
      <c r="I56" s="24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8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61">
        <f>SUM(C56:AH56)</f>
        <v>0</v>
      </c>
    </row>
    <row r="57" spans="1:35" ht="12.75" customHeight="1" x14ac:dyDescent="0.2">
      <c r="A57" s="62">
        <f>+A56+0.1</f>
        <v>1999.2999999999997</v>
      </c>
      <c r="B57" s="60" t="s">
        <v>24</v>
      </c>
      <c r="C57" s="245"/>
      <c r="D57" s="245"/>
      <c r="E57" s="245"/>
      <c r="F57" s="245"/>
      <c r="G57" s="245"/>
      <c r="H57" s="245"/>
      <c r="I57" s="24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8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61">
        <f>SUM(C57:AH57)</f>
        <v>0</v>
      </c>
    </row>
    <row r="58" spans="1:35" ht="12.75" customHeight="1" x14ac:dyDescent="0.2">
      <c r="A58" s="63"/>
      <c r="B58" s="64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4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66"/>
    </row>
    <row r="59" spans="1:35" ht="12.75" customHeight="1" x14ac:dyDescent="0.2">
      <c r="A59" s="59">
        <f>+A54+1</f>
        <v>2000</v>
      </c>
      <c r="B59" s="60" t="s">
        <v>21</v>
      </c>
      <c r="C59" s="245"/>
      <c r="D59" s="245"/>
      <c r="E59" s="245"/>
      <c r="F59" s="245"/>
      <c r="G59" s="245"/>
      <c r="H59" s="245"/>
      <c r="I59" s="245"/>
      <c r="J59" s="24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61">
        <f>SUM(C59:AH59)</f>
        <v>0</v>
      </c>
    </row>
    <row r="60" spans="1:35" ht="12.75" customHeight="1" x14ac:dyDescent="0.2">
      <c r="A60" s="62">
        <f>+A59+0.1</f>
        <v>2000.1</v>
      </c>
      <c r="B60" s="60" t="s">
        <v>22</v>
      </c>
      <c r="C60" s="245"/>
      <c r="D60" s="245"/>
      <c r="E60" s="245"/>
      <c r="F60" s="245"/>
      <c r="G60" s="245"/>
      <c r="H60" s="245"/>
      <c r="I60" s="245"/>
      <c r="J60" s="24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8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61">
        <f>SUM(C60:AH60)</f>
        <v>0</v>
      </c>
    </row>
    <row r="61" spans="1:35" ht="12.75" customHeight="1" x14ac:dyDescent="0.2">
      <c r="A61" s="62">
        <f>+A60+0.1</f>
        <v>2000.1999999999998</v>
      </c>
      <c r="B61" s="60" t="s">
        <v>23</v>
      </c>
      <c r="C61" s="245"/>
      <c r="D61" s="245"/>
      <c r="E61" s="245"/>
      <c r="F61" s="245"/>
      <c r="G61" s="245"/>
      <c r="H61" s="245"/>
      <c r="I61" s="245"/>
      <c r="J61" s="24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8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61">
        <f>SUM(C61:AH61)</f>
        <v>0</v>
      </c>
    </row>
    <row r="62" spans="1:35" ht="12.75" customHeight="1" x14ac:dyDescent="0.2">
      <c r="A62" s="62">
        <f>+A61+0.1</f>
        <v>2000.2999999999997</v>
      </c>
      <c r="B62" s="60" t="s">
        <v>24</v>
      </c>
      <c r="C62" s="245"/>
      <c r="D62" s="245"/>
      <c r="E62" s="245"/>
      <c r="F62" s="245"/>
      <c r="G62" s="245"/>
      <c r="H62" s="245"/>
      <c r="I62" s="245"/>
      <c r="J62" s="24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61">
        <f>SUM(C62:AH62)</f>
        <v>0</v>
      </c>
    </row>
    <row r="63" spans="1:35" ht="12.75" customHeight="1" x14ac:dyDescent="0.2">
      <c r="A63" s="63"/>
      <c r="B63" s="64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4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66"/>
    </row>
    <row r="64" spans="1:35" ht="12.75" customHeight="1" x14ac:dyDescent="0.2">
      <c r="A64" s="59">
        <f>+A59+1</f>
        <v>2001</v>
      </c>
      <c r="B64" s="60" t="s">
        <v>21</v>
      </c>
      <c r="C64" s="245"/>
      <c r="D64" s="245"/>
      <c r="E64" s="245"/>
      <c r="F64" s="245"/>
      <c r="G64" s="245"/>
      <c r="H64" s="245"/>
      <c r="I64" s="245"/>
      <c r="J64" s="245"/>
      <c r="K64" s="24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61">
        <f>SUM(C64:AH64)</f>
        <v>0</v>
      </c>
    </row>
    <row r="65" spans="1:35" ht="12.75" customHeight="1" x14ac:dyDescent="0.2">
      <c r="A65" s="62">
        <f>+A64+0.1</f>
        <v>2001.1</v>
      </c>
      <c r="B65" s="60" t="s">
        <v>22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61">
        <f>SUM(C65:AH65)</f>
        <v>0</v>
      </c>
    </row>
    <row r="66" spans="1:35" ht="12.75" customHeight="1" x14ac:dyDescent="0.2">
      <c r="A66" s="62">
        <f>+A65+0.1</f>
        <v>2001.1999999999998</v>
      </c>
      <c r="B66" s="60" t="s">
        <v>23</v>
      </c>
      <c r="C66" s="245"/>
      <c r="D66" s="245"/>
      <c r="E66" s="245"/>
      <c r="F66" s="245"/>
      <c r="G66" s="245"/>
      <c r="H66" s="245"/>
      <c r="I66" s="245"/>
      <c r="J66" s="245"/>
      <c r="K66" s="24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61">
        <f>SUM(C66:AH66)</f>
        <v>0</v>
      </c>
    </row>
    <row r="67" spans="1:35" ht="12.75" customHeight="1" x14ac:dyDescent="0.2">
      <c r="A67" s="62">
        <f>+A66+0.1</f>
        <v>2001.2999999999997</v>
      </c>
      <c r="B67" s="60" t="s">
        <v>24</v>
      </c>
      <c r="C67" s="245"/>
      <c r="D67" s="245"/>
      <c r="E67" s="245"/>
      <c r="F67" s="245"/>
      <c r="G67" s="245"/>
      <c r="H67" s="245"/>
      <c r="I67" s="245"/>
      <c r="J67" s="245"/>
      <c r="K67" s="24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61">
        <f>SUM(C67:AH67)</f>
        <v>0</v>
      </c>
    </row>
    <row r="68" spans="1:35" ht="12.75" customHeight="1" x14ac:dyDescent="0.2">
      <c r="A68" s="63"/>
      <c r="B68" s="64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4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66"/>
    </row>
    <row r="69" spans="1:35" ht="12.75" customHeight="1" x14ac:dyDescent="0.2">
      <c r="A69" s="59">
        <f>+A64+1</f>
        <v>2002</v>
      </c>
      <c r="B69" s="60" t="s">
        <v>21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1"/>
      <c r="N69" s="1"/>
      <c r="O69" s="1"/>
      <c r="P69" s="1"/>
      <c r="Q69" s="1"/>
      <c r="R69" s="1"/>
      <c r="S69" s="1"/>
      <c r="T69" s="1"/>
      <c r="U69" s="1"/>
      <c r="V69" s="1"/>
      <c r="W69" s="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61">
        <f>SUM(C69:AH69)</f>
        <v>0</v>
      </c>
    </row>
    <row r="70" spans="1:35" ht="12.75" customHeight="1" x14ac:dyDescent="0.2">
      <c r="A70" s="62">
        <f>+A69+0.1</f>
        <v>2002.1</v>
      </c>
      <c r="B70" s="60" t="s">
        <v>22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1"/>
      <c r="N70" s="1"/>
      <c r="O70" s="1"/>
      <c r="P70" s="1"/>
      <c r="Q70" s="1"/>
      <c r="R70" s="1"/>
      <c r="S70" s="1"/>
      <c r="T70" s="1"/>
      <c r="U70" s="1"/>
      <c r="V70" s="1"/>
      <c r="W70" s="8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61">
        <f>SUM(C70:AH70)</f>
        <v>0</v>
      </c>
    </row>
    <row r="71" spans="1:35" ht="12.75" customHeight="1" x14ac:dyDescent="0.2">
      <c r="A71" s="62">
        <f>+A70+0.1</f>
        <v>2002.1999999999998</v>
      </c>
      <c r="B71" s="60" t="s">
        <v>23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1"/>
      <c r="N71" s="1"/>
      <c r="O71" s="1"/>
      <c r="P71" s="1"/>
      <c r="Q71" s="1"/>
      <c r="R71" s="1"/>
      <c r="S71" s="1"/>
      <c r="T71" s="1"/>
      <c r="U71" s="1"/>
      <c r="V71" s="1"/>
      <c r="W71" s="8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61">
        <f>SUM(C71:AH71)</f>
        <v>0</v>
      </c>
    </row>
    <row r="72" spans="1:35" ht="12.75" customHeight="1" x14ac:dyDescent="0.2">
      <c r="A72" s="62">
        <f>+A71+0.1</f>
        <v>2002.2999999999997</v>
      </c>
      <c r="B72" s="60" t="s">
        <v>24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1"/>
      <c r="N72" s="1"/>
      <c r="O72" s="1"/>
      <c r="P72" s="1"/>
      <c r="Q72" s="1"/>
      <c r="R72" s="1"/>
      <c r="S72" s="1"/>
      <c r="T72" s="1"/>
      <c r="U72" s="1"/>
      <c r="V72" s="1"/>
      <c r="W72" s="8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61">
        <f>SUM(C72:AH72)</f>
        <v>0</v>
      </c>
    </row>
    <row r="73" spans="1:35" ht="12.75" customHeight="1" x14ac:dyDescent="0.2">
      <c r="A73" s="63"/>
      <c r="B73" s="64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4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66"/>
    </row>
    <row r="74" spans="1:35" ht="12.75" customHeight="1" x14ac:dyDescent="0.2">
      <c r="A74" s="59">
        <f>+A69+1</f>
        <v>2003</v>
      </c>
      <c r="B74" s="60" t="s">
        <v>21</v>
      </c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1"/>
      <c r="O74" s="1"/>
      <c r="P74" s="1"/>
      <c r="Q74" s="1"/>
      <c r="R74" s="1"/>
      <c r="S74" s="1"/>
      <c r="T74" s="1"/>
      <c r="U74" s="1"/>
      <c r="V74" s="1"/>
      <c r="W74" s="8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61">
        <f>SUM(C74:AH74)</f>
        <v>0</v>
      </c>
    </row>
    <row r="75" spans="1:35" ht="12.75" customHeight="1" x14ac:dyDescent="0.2">
      <c r="A75" s="62">
        <f>+A74+0.1</f>
        <v>2003.1</v>
      </c>
      <c r="B75" s="60" t="s">
        <v>22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1"/>
      <c r="O75" s="1"/>
      <c r="P75" s="1"/>
      <c r="Q75" s="1"/>
      <c r="R75" s="1"/>
      <c r="S75" s="1"/>
      <c r="T75" s="1"/>
      <c r="U75" s="1"/>
      <c r="V75" s="1"/>
      <c r="W75" s="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61">
        <f>SUM(C75:AH75)</f>
        <v>0</v>
      </c>
    </row>
    <row r="76" spans="1:35" ht="12.75" customHeight="1" x14ac:dyDescent="0.2">
      <c r="A76" s="62">
        <f>+A75+0.1</f>
        <v>2003.1999999999998</v>
      </c>
      <c r="B76" s="60" t="s">
        <v>23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1"/>
      <c r="O76" s="1"/>
      <c r="P76" s="1"/>
      <c r="Q76" s="1"/>
      <c r="R76" s="1"/>
      <c r="S76" s="1"/>
      <c r="T76" s="1"/>
      <c r="U76" s="1"/>
      <c r="V76" s="1"/>
      <c r="W76" s="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61">
        <f>SUM(C76:AH76)</f>
        <v>0</v>
      </c>
    </row>
    <row r="77" spans="1:35" ht="12.75" customHeight="1" x14ac:dyDescent="0.2">
      <c r="A77" s="62">
        <f>+A76+0.1</f>
        <v>2003.2999999999997</v>
      </c>
      <c r="B77" s="60" t="s">
        <v>24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1"/>
      <c r="O77" s="1"/>
      <c r="P77" s="1"/>
      <c r="Q77" s="1"/>
      <c r="R77" s="1"/>
      <c r="S77" s="1"/>
      <c r="T77" s="1"/>
      <c r="U77" s="1"/>
      <c r="V77" s="1"/>
      <c r="W77" s="8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61">
        <f>SUM(C77:AH77)</f>
        <v>0</v>
      </c>
    </row>
    <row r="78" spans="1:35" ht="12.75" customHeight="1" x14ac:dyDescent="0.2">
      <c r="A78" s="63"/>
      <c r="B78" s="64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4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66"/>
    </row>
    <row r="79" spans="1:35" ht="12.75" customHeight="1" x14ac:dyDescent="0.2">
      <c r="A79" s="59">
        <f>+A74+1</f>
        <v>2004</v>
      </c>
      <c r="B79" s="60" t="s">
        <v>21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1"/>
      <c r="P79" s="1"/>
      <c r="Q79" s="1"/>
      <c r="R79" s="1"/>
      <c r="S79" s="1"/>
      <c r="T79" s="1"/>
      <c r="U79" s="1"/>
      <c r="V79" s="1"/>
      <c r="W79" s="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61">
        <f>SUM(C79:AH79)</f>
        <v>0</v>
      </c>
    </row>
    <row r="80" spans="1:35" ht="12.75" customHeight="1" x14ac:dyDescent="0.2">
      <c r="A80" s="62">
        <f>+A79+0.1</f>
        <v>2004.1</v>
      </c>
      <c r="B80" s="60" t="s">
        <v>22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1"/>
      <c r="P80" s="1"/>
      <c r="Q80" s="1"/>
      <c r="R80" s="1"/>
      <c r="S80" s="1"/>
      <c r="T80" s="1"/>
      <c r="U80" s="1"/>
      <c r="V80" s="1"/>
      <c r="W80" s="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61">
        <f>SUM(C80:AH80)</f>
        <v>0</v>
      </c>
    </row>
    <row r="81" spans="1:35" ht="12.75" customHeight="1" x14ac:dyDescent="0.2">
      <c r="A81" s="62">
        <f>+A80+0.1</f>
        <v>2004.1999999999998</v>
      </c>
      <c r="B81" s="60" t="s">
        <v>23</v>
      </c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1"/>
      <c r="P81" s="1"/>
      <c r="Q81" s="1"/>
      <c r="R81" s="1"/>
      <c r="S81" s="1"/>
      <c r="T81" s="1"/>
      <c r="U81" s="1"/>
      <c r="V81" s="1"/>
      <c r="W81" s="8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61">
        <f>SUM(C81:AH81)</f>
        <v>0</v>
      </c>
    </row>
    <row r="82" spans="1:35" ht="12.75" customHeight="1" x14ac:dyDescent="0.2">
      <c r="A82" s="62">
        <f>+A81+0.1</f>
        <v>2004.2999999999997</v>
      </c>
      <c r="B82" s="60" t="s">
        <v>24</v>
      </c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1"/>
      <c r="P82" s="1"/>
      <c r="Q82" s="1"/>
      <c r="R82" s="1"/>
      <c r="S82" s="1"/>
      <c r="T82" s="1"/>
      <c r="U82" s="1"/>
      <c r="V82" s="1"/>
      <c r="W82" s="8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61">
        <f>SUM(C82:AH82)</f>
        <v>0</v>
      </c>
    </row>
    <row r="83" spans="1:35" ht="12.75" customHeight="1" x14ac:dyDescent="0.2">
      <c r="A83" s="63"/>
      <c r="B83" s="64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4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66"/>
    </row>
    <row r="84" spans="1:35" ht="12.75" customHeight="1" x14ac:dyDescent="0.2">
      <c r="A84" s="59">
        <f>+A79+1</f>
        <v>2005</v>
      </c>
      <c r="B84" s="60" t="s">
        <v>21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1"/>
      <c r="Q84" s="1"/>
      <c r="R84" s="1"/>
      <c r="S84" s="1"/>
      <c r="T84" s="1"/>
      <c r="U84" s="1"/>
      <c r="V84" s="1"/>
      <c r="W84" s="8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61">
        <f>SUM(C84:AH84)</f>
        <v>0</v>
      </c>
    </row>
    <row r="85" spans="1:35" ht="12.75" customHeight="1" x14ac:dyDescent="0.2">
      <c r="A85" s="62">
        <f>+A84+0.1</f>
        <v>2005.1</v>
      </c>
      <c r="B85" s="60" t="s">
        <v>22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1"/>
      <c r="Q85" s="1"/>
      <c r="R85" s="1"/>
      <c r="S85" s="1"/>
      <c r="T85" s="1"/>
      <c r="U85" s="1"/>
      <c r="V85" s="1"/>
      <c r="W85" s="8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61">
        <f>SUM(C85:AH85)</f>
        <v>0</v>
      </c>
    </row>
    <row r="86" spans="1:35" ht="12.75" customHeight="1" x14ac:dyDescent="0.2">
      <c r="A86" s="62">
        <f>+A85+0.1</f>
        <v>2005.1999999999998</v>
      </c>
      <c r="B86" s="60" t="s">
        <v>23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1"/>
      <c r="Q86" s="1"/>
      <c r="R86" s="1"/>
      <c r="S86" s="1"/>
      <c r="T86" s="1"/>
      <c r="U86" s="1"/>
      <c r="V86" s="1"/>
      <c r="W86" s="8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61">
        <f>SUM(C86:AH86)</f>
        <v>0</v>
      </c>
    </row>
    <row r="87" spans="1:35" ht="12.75" customHeight="1" x14ac:dyDescent="0.2">
      <c r="A87" s="62">
        <f>+A86+0.1</f>
        <v>2005.2999999999997</v>
      </c>
      <c r="B87" s="60" t="s">
        <v>24</v>
      </c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1"/>
      <c r="Q87" s="1"/>
      <c r="R87" s="1"/>
      <c r="S87" s="1"/>
      <c r="T87" s="1"/>
      <c r="U87" s="1"/>
      <c r="V87" s="1"/>
      <c r="W87" s="8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61">
        <f>SUM(C87:AH87)</f>
        <v>0</v>
      </c>
    </row>
    <row r="88" spans="1:35" ht="12.75" customHeight="1" x14ac:dyDescent="0.2">
      <c r="A88" s="63"/>
      <c r="B88" s="64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4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66"/>
    </row>
    <row r="89" spans="1:35" ht="12.75" customHeight="1" x14ac:dyDescent="0.2">
      <c r="A89" s="59">
        <f>+A84+1</f>
        <v>2006</v>
      </c>
      <c r="B89" s="60" t="s">
        <v>21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61">
        <f>SUM(C89:AH89)</f>
        <v>0</v>
      </c>
    </row>
    <row r="90" spans="1:35" ht="12.75" customHeight="1" x14ac:dyDescent="0.2">
      <c r="A90" s="62">
        <f>+A89+0.1</f>
        <v>2006.1</v>
      </c>
      <c r="B90" s="60" t="s">
        <v>22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61">
        <f>SUM(C90:AH90)</f>
        <v>0</v>
      </c>
    </row>
    <row r="91" spans="1:35" ht="12.75" customHeight="1" x14ac:dyDescent="0.2">
      <c r="A91" s="62">
        <f>+A90+0.1</f>
        <v>2006.1999999999998</v>
      </c>
      <c r="B91" s="60" t="s">
        <v>23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61">
        <f>SUM(C91:AH91)</f>
        <v>0</v>
      </c>
    </row>
    <row r="92" spans="1:35" ht="12.75" customHeight="1" x14ac:dyDescent="0.2">
      <c r="A92" s="62">
        <f>+A91+0.1</f>
        <v>2006.2999999999997</v>
      </c>
      <c r="B92" s="60" t="s">
        <v>24</v>
      </c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61">
        <f>SUM(C92:AH92)</f>
        <v>0</v>
      </c>
    </row>
    <row r="93" spans="1:35" ht="12.75" customHeight="1" x14ac:dyDescent="0.2">
      <c r="A93" s="63"/>
      <c r="B93" s="64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4"/>
      <c r="U93" s="243"/>
      <c r="V93" s="243"/>
      <c r="W93" s="244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66"/>
    </row>
    <row r="94" spans="1:35" ht="12.75" customHeight="1" x14ac:dyDescent="0.2">
      <c r="A94" s="59">
        <f>+A89+1</f>
        <v>2007</v>
      </c>
      <c r="B94" s="60" t="s">
        <v>21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61">
        <f>SUM(C94:AH94)</f>
        <v>0</v>
      </c>
    </row>
    <row r="95" spans="1:35" ht="12.75" customHeight="1" x14ac:dyDescent="0.2">
      <c r="A95" s="62">
        <f>+A94+0.1</f>
        <v>2007.1</v>
      </c>
      <c r="B95" s="60" t="s">
        <v>22</v>
      </c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61">
        <f>SUM(C95:AH95)</f>
        <v>0</v>
      </c>
    </row>
    <row r="96" spans="1:35" ht="12.75" customHeight="1" x14ac:dyDescent="0.2">
      <c r="A96" s="62">
        <f>+A95+0.1</f>
        <v>2007.1999999999998</v>
      </c>
      <c r="B96" s="60" t="s">
        <v>23</v>
      </c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61">
        <f>SUM(C96:AH96)</f>
        <v>0</v>
      </c>
    </row>
    <row r="97" spans="1:35" ht="12.75" customHeight="1" x14ac:dyDescent="0.2">
      <c r="A97" s="62">
        <f>+A96+0.1</f>
        <v>2007.2999999999997</v>
      </c>
      <c r="B97" s="60" t="s">
        <v>24</v>
      </c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61">
        <f>SUM(C97:AH97)</f>
        <v>0</v>
      </c>
    </row>
    <row r="98" spans="1:35" ht="12.75" customHeight="1" x14ac:dyDescent="0.2">
      <c r="A98" s="63"/>
      <c r="B98" s="64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4"/>
      <c r="U98" s="243"/>
      <c r="V98" s="243"/>
      <c r="W98" s="244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66"/>
    </row>
    <row r="99" spans="1:35" ht="12.75" customHeight="1" x14ac:dyDescent="0.2">
      <c r="A99" s="59">
        <f>+A94+1</f>
        <v>2008</v>
      </c>
      <c r="B99" s="60" t="s">
        <v>21</v>
      </c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61">
        <f>SUM(C99:AH99)</f>
        <v>0</v>
      </c>
    </row>
    <row r="100" spans="1:35" ht="12.75" customHeight="1" x14ac:dyDescent="0.2">
      <c r="A100" s="62">
        <f>+A99+0.1</f>
        <v>2008.1</v>
      </c>
      <c r="B100" s="60" t="s">
        <v>22</v>
      </c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61">
        <f>SUM(C100:AH100)</f>
        <v>0</v>
      </c>
    </row>
    <row r="101" spans="1:35" ht="12.75" customHeight="1" x14ac:dyDescent="0.2">
      <c r="A101" s="62">
        <f>+A100+0.1</f>
        <v>2008.1999999999998</v>
      </c>
      <c r="B101" s="60" t="s">
        <v>23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61">
        <f>SUM(C101:AH101)</f>
        <v>0</v>
      </c>
    </row>
    <row r="102" spans="1:35" ht="12.75" customHeight="1" x14ac:dyDescent="0.2">
      <c r="A102" s="62">
        <f>+A101+0.1</f>
        <v>2008.2999999999997</v>
      </c>
      <c r="B102" s="60" t="s">
        <v>24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61">
        <f>SUM(C102:AH102)</f>
        <v>0</v>
      </c>
    </row>
    <row r="103" spans="1:35" ht="12.75" customHeight="1" x14ac:dyDescent="0.2">
      <c r="A103" s="63"/>
      <c r="B103" s="64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4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66"/>
    </row>
    <row r="104" spans="1:35" ht="12.75" customHeight="1" x14ac:dyDescent="0.2">
      <c r="A104" s="59">
        <f>+A99+1</f>
        <v>2009</v>
      </c>
      <c r="B104" s="60" t="s">
        <v>21</v>
      </c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61">
        <f>SUM(C104:AH104)</f>
        <v>0</v>
      </c>
    </row>
    <row r="105" spans="1:35" ht="12.75" customHeight="1" x14ac:dyDescent="0.2">
      <c r="A105" s="62">
        <f>+A104+0.1</f>
        <v>2009.1</v>
      </c>
      <c r="B105" s="60" t="s">
        <v>22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61">
        <f>SUM(C105:AH105)</f>
        <v>0</v>
      </c>
    </row>
    <row r="106" spans="1:35" ht="12.75" customHeight="1" x14ac:dyDescent="0.2">
      <c r="A106" s="62">
        <f>+A105+0.1</f>
        <v>2009.1999999999998</v>
      </c>
      <c r="B106" s="60" t="s">
        <v>23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61">
        <f>SUM(C106:AH106)</f>
        <v>0</v>
      </c>
    </row>
    <row r="107" spans="1:35" ht="12.75" customHeight="1" x14ac:dyDescent="0.2">
      <c r="A107" s="62">
        <f>+A106+0.1</f>
        <v>2009.2999999999997</v>
      </c>
      <c r="B107" s="60" t="s">
        <v>24</v>
      </c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6"/>
      <c r="S107" s="246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61">
        <f>SUM(C107:AH107)</f>
        <v>0</v>
      </c>
    </row>
    <row r="108" spans="1:35" ht="12.75" customHeight="1" x14ac:dyDescent="0.2">
      <c r="A108" s="63"/>
      <c r="B108" s="64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4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66"/>
    </row>
    <row r="109" spans="1:35" ht="12.75" customHeight="1" x14ac:dyDescent="0.2">
      <c r="A109" s="59">
        <f>+A104+1</f>
        <v>2010</v>
      </c>
      <c r="B109" s="60" t="s">
        <v>21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61">
        <f>SUM(C109:AH109)</f>
        <v>0</v>
      </c>
    </row>
    <row r="110" spans="1:35" ht="12.75" customHeight="1" x14ac:dyDescent="0.2">
      <c r="A110" s="62">
        <f>+A109+0.1</f>
        <v>2010.1</v>
      </c>
      <c r="B110" s="60" t="s">
        <v>22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61">
        <f>SUM(C110:AH110)</f>
        <v>0</v>
      </c>
    </row>
    <row r="111" spans="1:35" ht="12.75" customHeight="1" x14ac:dyDescent="0.2">
      <c r="A111" s="62">
        <f>+A110+0.1</f>
        <v>2010.1999999999998</v>
      </c>
      <c r="B111" s="60" t="s">
        <v>23</v>
      </c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61">
        <f>SUM(C111:AH111)</f>
        <v>0</v>
      </c>
    </row>
    <row r="112" spans="1:35" ht="12.75" customHeight="1" x14ac:dyDescent="0.2">
      <c r="A112" s="62">
        <f>+A111+0.1</f>
        <v>2010.2999999999997</v>
      </c>
      <c r="B112" s="60" t="s">
        <v>24</v>
      </c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61">
        <f>SUM(C112:AH112)</f>
        <v>0</v>
      </c>
    </row>
    <row r="113" spans="1:35" ht="12.75" customHeight="1" x14ac:dyDescent="0.2">
      <c r="A113" s="63"/>
      <c r="B113" s="64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4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66"/>
    </row>
    <row r="114" spans="1:35" ht="12.75" customHeight="1" x14ac:dyDescent="0.2">
      <c r="A114" s="59">
        <f>+A109+1</f>
        <v>2011</v>
      </c>
      <c r="B114" s="60" t="s">
        <v>21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61">
        <f>SUM(C114:AH114)</f>
        <v>0</v>
      </c>
    </row>
    <row r="115" spans="1:35" ht="12.75" customHeight="1" x14ac:dyDescent="0.2">
      <c r="A115" s="62">
        <f>+A114+0.1</f>
        <v>2011.1</v>
      </c>
      <c r="B115" s="60" t="s">
        <v>22</v>
      </c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61">
        <f>SUM(C115:AH115)</f>
        <v>0</v>
      </c>
    </row>
    <row r="116" spans="1:35" ht="12.75" customHeight="1" x14ac:dyDescent="0.2">
      <c r="A116" s="62">
        <f>+A115+0.1</f>
        <v>2011.1999999999998</v>
      </c>
      <c r="B116" s="60" t="s">
        <v>23</v>
      </c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61">
        <f>SUM(C116:AH116)</f>
        <v>0</v>
      </c>
    </row>
    <row r="117" spans="1:35" ht="12.75" customHeight="1" x14ac:dyDescent="0.2">
      <c r="A117" s="67">
        <f>+A116+0.1</f>
        <v>2011.2999999999997</v>
      </c>
      <c r="B117" s="55" t="s">
        <v>24</v>
      </c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1"/>
      <c r="W117" s="1"/>
      <c r="X117" s="7"/>
      <c r="Y117" s="7"/>
      <c r="Z117" s="7"/>
      <c r="AA117" s="7"/>
      <c r="AB117" s="7"/>
      <c r="AC117" s="7"/>
      <c r="AD117" s="7"/>
      <c r="AE117" s="1"/>
      <c r="AF117" s="1"/>
      <c r="AG117" s="1"/>
      <c r="AH117" s="1"/>
      <c r="AI117" s="61">
        <f>SUM(C117:AH117)</f>
        <v>0</v>
      </c>
    </row>
    <row r="118" spans="1:35" ht="12.75" customHeight="1" x14ac:dyDescent="0.2">
      <c r="A118" s="68"/>
      <c r="B118" s="64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66"/>
    </row>
    <row r="119" spans="1:35" ht="12.75" customHeight="1" x14ac:dyDescent="0.2">
      <c r="A119" s="59">
        <f>+A114+1</f>
        <v>2012</v>
      </c>
      <c r="B119" s="60" t="s">
        <v>21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61">
        <f>SUM(C119:AH119)</f>
        <v>0</v>
      </c>
    </row>
    <row r="120" spans="1:35" ht="12.75" customHeight="1" x14ac:dyDescent="0.2">
      <c r="A120" s="62">
        <f>+A119+0.1</f>
        <v>2012.1</v>
      </c>
      <c r="B120" s="60" t="s">
        <v>22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61">
        <f>SUM(C120:AH120)</f>
        <v>0</v>
      </c>
    </row>
    <row r="121" spans="1:35" ht="12.75" customHeight="1" x14ac:dyDescent="0.2">
      <c r="A121" s="62">
        <f>+A120+0.1</f>
        <v>2012.1999999999998</v>
      </c>
      <c r="B121" s="60" t="s">
        <v>23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61">
        <f>SUM(C121:AH121)</f>
        <v>0</v>
      </c>
    </row>
    <row r="122" spans="1:35" ht="12.75" customHeight="1" x14ac:dyDescent="0.2">
      <c r="A122" s="67">
        <f>+A121+0.1</f>
        <v>2012.2999999999997</v>
      </c>
      <c r="B122" s="55" t="s">
        <v>24</v>
      </c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1"/>
      <c r="X122" s="1"/>
      <c r="Y122" s="7"/>
      <c r="Z122" s="7"/>
      <c r="AA122" s="7"/>
      <c r="AB122" s="7"/>
      <c r="AC122" s="7"/>
      <c r="AD122" s="7"/>
      <c r="AE122" s="1"/>
      <c r="AF122" s="1"/>
      <c r="AG122" s="1"/>
      <c r="AH122" s="1"/>
      <c r="AI122" s="61">
        <f>SUM(C122:AH122)</f>
        <v>0</v>
      </c>
    </row>
    <row r="123" spans="1:35" ht="12.75" customHeight="1" x14ac:dyDescent="0.2">
      <c r="A123" s="68"/>
      <c r="B123" s="64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66"/>
    </row>
    <row r="124" spans="1:35" ht="12.75" customHeight="1" x14ac:dyDescent="0.2">
      <c r="A124" s="59">
        <f>+A119+1</f>
        <v>2013</v>
      </c>
      <c r="B124" s="60" t="s">
        <v>21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61">
        <f>SUM(C124:AH124)</f>
        <v>0</v>
      </c>
    </row>
    <row r="125" spans="1:35" ht="12.75" customHeight="1" x14ac:dyDescent="0.2">
      <c r="A125" s="62">
        <f>+A124+0.1</f>
        <v>2013.1</v>
      </c>
      <c r="B125" s="60" t="s">
        <v>22</v>
      </c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61">
        <f>SUM(C125:AH125)</f>
        <v>0</v>
      </c>
    </row>
    <row r="126" spans="1:35" ht="12.75" customHeight="1" x14ac:dyDescent="0.2">
      <c r="A126" s="62">
        <f>+A125+0.1</f>
        <v>2013.1999999999998</v>
      </c>
      <c r="B126" s="60" t="s">
        <v>23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61">
        <f>SUM(C126:AH126)</f>
        <v>0</v>
      </c>
    </row>
    <row r="127" spans="1:35" ht="12.75" customHeight="1" x14ac:dyDescent="0.2">
      <c r="A127" s="67">
        <f>+A126+0.1</f>
        <v>2013.2999999999997</v>
      </c>
      <c r="B127" s="55" t="s">
        <v>24</v>
      </c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5"/>
      <c r="X127" s="7"/>
      <c r="Y127" s="7"/>
      <c r="Z127" s="7"/>
      <c r="AA127" s="7"/>
      <c r="AB127" s="7"/>
      <c r="AC127" s="7"/>
      <c r="AD127" s="7"/>
      <c r="AE127" s="1"/>
      <c r="AF127" s="1"/>
      <c r="AG127" s="1"/>
      <c r="AH127" s="1"/>
      <c r="AI127" s="61">
        <f>SUM(C127:AH127)</f>
        <v>0</v>
      </c>
    </row>
    <row r="128" spans="1:35" ht="12.75" customHeight="1" x14ac:dyDescent="0.2">
      <c r="A128" s="68"/>
      <c r="B128" s="64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66"/>
    </row>
    <row r="129" spans="1:35" ht="12.75" customHeight="1" x14ac:dyDescent="0.2">
      <c r="A129" s="59">
        <f>+A124+1</f>
        <v>2014</v>
      </c>
      <c r="B129" s="60" t="s">
        <v>21</v>
      </c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61">
        <f>SUM(C129:AH129)</f>
        <v>0</v>
      </c>
    </row>
    <row r="130" spans="1:35" ht="12.75" customHeight="1" x14ac:dyDescent="0.2">
      <c r="A130" s="62">
        <f>+A129+0.1</f>
        <v>2014.1</v>
      </c>
      <c r="B130" s="60" t="s">
        <v>22</v>
      </c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61">
        <f>SUM(C130:AH130)</f>
        <v>0</v>
      </c>
    </row>
    <row r="131" spans="1:35" ht="12.75" customHeight="1" x14ac:dyDescent="0.2">
      <c r="A131" s="62">
        <f>+A130+0.1</f>
        <v>2014.1999999999998</v>
      </c>
      <c r="B131" s="60" t="s">
        <v>23</v>
      </c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61">
        <f>SUM(C131:AH131)</f>
        <v>0</v>
      </c>
    </row>
    <row r="132" spans="1:35" ht="12.75" customHeight="1" x14ac:dyDescent="0.2">
      <c r="A132" s="67">
        <f>+A131+0.1</f>
        <v>2014.2999999999997</v>
      </c>
      <c r="B132" s="55" t="s">
        <v>24</v>
      </c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5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61">
        <f>SUM(C132:AH132)</f>
        <v>0</v>
      </c>
    </row>
    <row r="133" spans="1:35" ht="12.75" customHeight="1" x14ac:dyDescent="0.2">
      <c r="A133" s="68"/>
      <c r="B133" s="64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4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66"/>
    </row>
    <row r="134" spans="1:35" ht="12.75" customHeight="1" x14ac:dyDescent="0.2">
      <c r="A134" s="59">
        <f>+A129+1</f>
        <v>2015</v>
      </c>
      <c r="B134" s="60" t="s">
        <v>21</v>
      </c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1"/>
      <c r="AA134" s="1"/>
      <c r="AB134" s="1"/>
      <c r="AC134" s="1"/>
      <c r="AD134" s="1"/>
      <c r="AE134" s="1"/>
      <c r="AF134" s="1"/>
      <c r="AG134" s="1"/>
      <c r="AH134" s="1"/>
      <c r="AI134" s="61">
        <f>SUM(C134:AH134)</f>
        <v>0</v>
      </c>
    </row>
    <row r="135" spans="1:35" ht="12.75" customHeight="1" x14ac:dyDescent="0.2">
      <c r="A135" s="62">
        <f>+A134+0.1</f>
        <v>2015.1</v>
      </c>
      <c r="B135" s="60" t="s">
        <v>22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1"/>
      <c r="AA135" s="1"/>
      <c r="AB135" s="1"/>
      <c r="AC135" s="1"/>
      <c r="AD135" s="1"/>
      <c r="AE135" s="1"/>
      <c r="AF135" s="1"/>
      <c r="AG135" s="1"/>
      <c r="AH135" s="1"/>
      <c r="AI135" s="61">
        <f>SUM(C135:AH135)</f>
        <v>0</v>
      </c>
    </row>
    <row r="136" spans="1:35" ht="12.75" customHeight="1" x14ac:dyDescent="0.2">
      <c r="A136" s="62">
        <f>+A135+0.1</f>
        <v>2015.1999999999998</v>
      </c>
      <c r="B136" s="60" t="s">
        <v>23</v>
      </c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1"/>
      <c r="AA136" s="1"/>
      <c r="AB136" s="1"/>
      <c r="AC136" s="1"/>
      <c r="AD136" s="1"/>
      <c r="AE136" s="1"/>
      <c r="AF136" s="1"/>
      <c r="AG136" s="1"/>
      <c r="AH136" s="1"/>
      <c r="AI136" s="61">
        <f>SUM(C136:AH136)</f>
        <v>0</v>
      </c>
    </row>
    <row r="137" spans="1:35" ht="12.75" customHeight="1" x14ac:dyDescent="0.2">
      <c r="A137" s="67">
        <f>+A136+0.1</f>
        <v>2015.2999999999997</v>
      </c>
      <c r="B137" s="55" t="s">
        <v>24</v>
      </c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7"/>
      <c r="AA137" s="7"/>
      <c r="AB137" s="7"/>
      <c r="AC137" s="7"/>
      <c r="AD137" s="7"/>
      <c r="AE137" s="7"/>
      <c r="AF137" s="7"/>
      <c r="AG137" s="7"/>
      <c r="AH137" s="7"/>
      <c r="AI137" s="61">
        <f>SUM(C137:AH137)</f>
        <v>0</v>
      </c>
    </row>
    <row r="138" spans="1:35" ht="12.75" customHeight="1" x14ac:dyDescent="0.2">
      <c r="A138" s="68"/>
      <c r="B138" s="64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4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66"/>
    </row>
    <row r="139" spans="1:35" ht="12.75" customHeight="1" x14ac:dyDescent="0.2">
      <c r="A139" s="59">
        <f>+A134+1</f>
        <v>2016</v>
      </c>
      <c r="B139" s="60" t="s">
        <v>21</v>
      </c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1"/>
      <c r="AB139" s="1"/>
      <c r="AC139" s="1"/>
      <c r="AD139" s="1"/>
      <c r="AE139" s="1"/>
      <c r="AF139" s="1"/>
      <c r="AG139" s="1"/>
      <c r="AH139" s="1"/>
      <c r="AI139" s="61">
        <f>SUM(C139:AH139)</f>
        <v>0</v>
      </c>
    </row>
    <row r="140" spans="1:35" ht="12.75" customHeight="1" x14ac:dyDescent="0.2">
      <c r="A140" s="62">
        <f>+A139+0.1</f>
        <v>2016.1</v>
      </c>
      <c r="B140" s="60" t="s">
        <v>22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1"/>
      <c r="AB140" s="1"/>
      <c r="AC140" s="1"/>
      <c r="AD140" s="1"/>
      <c r="AE140" s="1"/>
      <c r="AF140" s="1"/>
      <c r="AG140" s="1"/>
      <c r="AH140" s="1"/>
      <c r="AI140" s="61">
        <f>SUM(C140:AH140)</f>
        <v>0</v>
      </c>
    </row>
    <row r="141" spans="1:35" ht="12.75" customHeight="1" x14ac:dyDescent="0.2">
      <c r="A141" s="62">
        <f>+A140+0.1</f>
        <v>2016.1999999999998</v>
      </c>
      <c r="B141" s="60" t="s">
        <v>23</v>
      </c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1"/>
      <c r="AB141" s="1"/>
      <c r="AC141" s="1"/>
      <c r="AD141" s="1"/>
      <c r="AE141" s="1"/>
      <c r="AF141" s="1"/>
      <c r="AG141" s="1"/>
      <c r="AH141" s="1"/>
      <c r="AI141" s="61">
        <f>SUM(C141:AH141)</f>
        <v>0</v>
      </c>
    </row>
    <row r="142" spans="1:35" ht="12.75" customHeight="1" x14ac:dyDescent="0.2">
      <c r="A142" s="67">
        <f>+A141+0.1</f>
        <v>2016.2999999999997</v>
      </c>
      <c r="B142" s="55" t="s">
        <v>24</v>
      </c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5"/>
      <c r="W142" s="245"/>
      <c r="X142" s="246"/>
      <c r="Y142" s="246"/>
      <c r="Z142" s="246"/>
      <c r="AA142" s="7"/>
      <c r="AB142" s="7"/>
      <c r="AC142" s="7"/>
      <c r="AD142" s="7"/>
      <c r="AE142" s="7"/>
      <c r="AF142" s="7"/>
      <c r="AG142" s="7"/>
      <c r="AH142" s="7"/>
      <c r="AI142" s="61">
        <f>SUM(C142:AH142)</f>
        <v>0</v>
      </c>
    </row>
    <row r="143" spans="1:35" ht="12.75" customHeight="1" x14ac:dyDescent="0.2">
      <c r="A143" s="68"/>
      <c r="B143" s="64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66"/>
    </row>
    <row r="144" spans="1:35" ht="12.75" customHeight="1" x14ac:dyDescent="0.2">
      <c r="A144" s="59">
        <f>+A139+1</f>
        <v>2017</v>
      </c>
      <c r="B144" s="60" t="s">
        <v>21</v>
      </c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1"/>
      <c r="AC144" s="1"/>
      <c r="AD144" s="1"/>
      <c r="AE144" s="1"/>
      <c r="AF144" s="1"/>
      <c r="AG144" s="1"/>
      <c r="AH144" s="1"/>
      <c r="AI144" s="61">
        <f>SUM(C144:AH144)</f>
        <v>0</v>
      </c>
    </row>
    <row r="145" spans="1:35" ht="12.75" customHeight="1" x14ac:dyDescent="0.2">
      <c r="A145" s="62">
        <f>+A144+0.1</f>
        <v>2017.1</v>
      </c>
      <c r="B145" s="60" t="s">
        <v>22</v>
      </c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1"/>
      <c r="AC145" s="1"/>
      <c r="AD145" s="1"/>
      <c r="AE145" s="1"/>
      <c r="AF145" s="1"/>
      <c r="AG145" s="1"/>
      <c r="AH145" s="1"/>
      <c r="AI145" s="61">
        <f>SUM(C145:AH145)</f>
        <v>0</v>
      </c>
    </row>
    <row r="146" spans="1:35" ht="12.75" customHeight="1" x14ac:dyDescent="0.2">
      <c r="A146" s="62">
        <f>+A145+0.1</f>
        <v>2017.1999999999998</v>
      </c>
      <c r="B146" s="60" t="s">
        <v>23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1"/>
      <c r="AC146" s="1"/>
      <c r="AD146" s="1"/>
      <c r="AE146" s="1"/>
      <c r="AF146" s="1"/>
      <c r="AG146" s="1"/>
      <c r="AH146" s="1"/>
      <c r="AI146" s="61">
        <f>SUM(C146:AH146)</f>
        <v>0</v>
      </c>
    </row>
    <row r="147" spans="1:35" ht="12.75" customHeight="1" x14ac:dyDescent="0.2">
      <c r="A147" s="67">
        <f>+A146+0.1</f>
        <v>2017.2999999999997</v>
      </c>
      <c r="B147" s="55" t="s">
        <v>24</v>
      </c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5"/>
      <c r="X147" s="245"/>
      <c r="Y147" s="246"/>
      <c r="Z147" s="246"/>
      <c r="AA147" s="246"/>
      <c r="AB147" s="7"/>
      <c r="AC147" s="7"/>
      <c r="AD147" s="7"/>
      <c r="AE147" s="7"/>
      <c r="AF147" s="7"/>
      <c r="AG147" s="7"/>
      <c r="AH147" s="7"/>
      <c r="AI147" s="61">
        <f>SUM(C147:AH147)</f>
        <v>0</v>
      </c>
    </row>
    <row r="148" spans="1:35" ht="12.75" customHeight="1" x14ac:dyDescent="0.2">
      <c r="A148" s="68"/>
      <c r="B148" s="64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69"/>
    </row>
    <row r="149" spans="1:35" ht="12.75" customHeight="1" x14ac:dyDescent="0.2">
      <c r="A149" s="59">
        <f>+A144+1</f>
        <v>2018</v>
      </c>
      <c r="B149" s="60" t="s">
        <v>21</v>
      </c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1"/>
      <c r="AD149" s="1"/>
      <c r="AE149" s="1"/>
      <c r="AF149" s="1"/>
      <c r="AG149" s="1"/>
      <c r="AH149" s="1"/>
      <c r="AI149" s="61">
        <f>SUM(C149:AH149)</f>
        <v>0</v>
      </c>
    </row>
    <row r="150" spans="1:35" ht="12.75" customHeight="1" x14ac:dyDescent="0.2">
      <c r="A150" s="62">
        <f>+A149+0.1</f>
        <v>2018.1</v>
      </c>
      <c r="B150" s="60" t="s">
        <v>22</v>
      </c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1"/>
      <c r="AD150" s="1"/>
      <c r="AE150" s="1"/>
      <c r="AF150" s="1"/>
      <c r="AG150" s="1"/>
      <c r="AH150" s="1"/>
      <c r="AI150" s="61">
        <f>SUM(C150:AH150)</f>
        <v>0</v>
      </c>
    </row>
    <row r="151" spans="1:35" ht="12.75" customHeight="1" x14ac:dyDescent="0.2">
      <c r="A151" s="62">
        <f>+A150+0.1</f>
        <v>2018.1999999999998</v>
      </c>
      <c r="B151" s="60" t="s">
        <v>23</v>
      </c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1"/>
      <c r="AD151" s="1"/>
      <c r="AE151" s="1"/>
      <c r="AF151" s="1"/>
      <c r="AG151" s="1"/>
      <c r="AH151" s="1"/>
      <c r="AI151" s="61">
        <f>SUM(C151:AH151)</f>
        <v>0</v>
      </c>
    </row>
    <row r="152" spans="1:35" ht="12.75" customHeight="1" x14ac:dyDescent="0.2">
      <c r="A152" s="67">
        <f>+A151+0.1</f>
        <v>2018.2999999999997</v>
      </c>
      <c r="B152" s="55" t="s">
        <v>24</v>
      </c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5"/>
      <c r="X152" s="245"/>
      <c r="Y152" s="246"/>
      <c r="Z152" s="246"/>
      <c r="AA152" s="246"/>
      <c r="AB152" s="246"/>
      <c r="AC152" s="7"/>
      <c r="AD152" s="7"/>
      <c r="AE152" s="7"/>
      <c r="AF152" s="7"/>
      <c r="AG152" s="7"/>
      <c r="AH152" s="7"/>
      <c r="AI152" s="61">
        <f>SUM(C152:AH152)</f>
        <v>0</v>
      </c>
    </row>
    <row r="153" spans="1:35" ht="12.75" customHeight="1" x14ac:dyDescent="0.2">
      <c r="A153" s="68"/>
      <c r="B153" s="64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70"/>
    </row>
    <row r="154" spans="1:35" ht="12.75" customHeight="1" x14ac:dyDescent="0.2">
      <c r="A154" s="59">
        <f>+A149+1</f>
        <v>2019</v>
      </c>
      <c r="B154" s="60" t="s">
        <v>21</v>
      </c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1"/>
      <c r="AE154" s="1"/>
      <c r="AF154" s="1"/>
      <c r="AG154" s="1"/>
      <c r="AH154" s="1"/>
      <c r="AI154" s="61">
        <f>SUM(C154:AH154)</f>
        <v>0</v>
      </c>
    </row>
    <row r="155" spans="1:35" ht="12.75" customHeight="1" x14ac:dyDescent="0.2">
      <c r="A155" s="62">
        <f>+A154+0.1</f>
        <v>2019.1</v>
      </c>
      <c r="B155" s="60" t="s">
        <v>22</v>
      </c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1"/>
      <c r="AE155" s="1"/>
      <c r="AF155" s="1"/>
      <c r="AG155" s="1"/>
      <c r="AH155" s="1"/>
      <c r="AI155" s="61">
        <f>SUM(C155:AH155)</f>
        <v>0</v>
      </c>
    </row>
    <row r="156" spans="1:35" ht="12.75" customHeight="1" x14ac:dyDescent="0.2">
      <c r="A156" s="62">
        <f>+A155+0.1</f>
        <v>2019.1999999999998</v>
      </c>
      <c r="B156" s="60" t="s">
        <v>23</v>
      </c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1"/>
      <c r="AE156" s="1"/>
      <c r="AF156" s="1"/>
      <c r="AG156" s="1"/>
      <c r="AH156" s="1"/>
      <c r="AI156" s="61">
        <f>SUM(C156:AH156)</f>
        <v>0</v>
      </c>
    </row>
    <row r="157" spans="1:35" ht="12.75" customHeight="1" x14ac:dyDescent="0.2">
      <c r="A157" s="67">
        <f>+A156+0.1</f>
        <v>2019.2999999999997</v>
      </c>
      <c r="B157" s="55" t="s">
        <v>24</v>
      </c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1"/>
      <c r="AE157" s="1"/>
      <c r="AF157" s="1"/>
      <c r="AG157" s="1"/>
      <c r="AH157" s="1"/>
      <c r="AI157" s="61">
        <f>SUM(C157:AH157)</f>
        <v>0</v>
      </c>
    </row>
    <row r="158" spans="1:35" ht="12.75" customHeight="1" x14ac:dyDescent="0.2">
      <c r="A158" s="68"/>
      <c r="B158" s="71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72"/>
    </row>
    <row r="159" spans="1:35" ht="12.75" customHeight="1" x14ac:dyDescent="0.2">
      <c r="A159" s="59">
        <f>+A154+1</f>
        <v>2020</v>
      </c>
      <c r="B159" s="60" t="s">
        <v>21</v>
      </c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1"/>
      <c r="AF159" s="1"/>
      <c r="AG159" s="1"/>
      <c r="AH159" s="1"/>
      <c r="AI159" s="61">
        <f>SUM(C159:AH159)</f>
        <v>0</v>
      </c>
    </row>
    <row r="160" spans="1:35" ht="12.75" customHeight="1" x14ac:dyDescent="0.2">
      <c r="A160" s="62">
        <f>+A159+0.1</f>
        <v>2020.1</v>
      </c>
      <c r="B160" s="60" t="s">
        <v>22</v>
      </c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1"/>
      <c r="AF160" s="1"/>
      <c r="AG160" s="1"/>
      <c r="AH160" s="1"/>
      <c r="AI160" s="61">
        <f>SUM(C160:AH160)</f>
        <v>0</v>
      </c>
    </row>
    <row r="161" spans="1:35" ht="12.75" customHeight="1" x14ac:dyDescent="0.2">
      <c r="A161" s="62">
        <f>+A160+0.1</f>
        <v>2020.1999999999998</v>
      </c>
      <c r="B161" s="60" t="s">
        <v>23</v>
      </c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1"/>
      <c r="AF161" s="1"/>
      <c r="AG161" s="1"/>
      <c r="AH161" s="1"/>
      <c r="AI161" s="61">
        <f>SUM(C161:AH161)</f>
        <v>0</v>
      </c>
    </row>
    <row r="162" spans="1:35" ht="12.75" customHeight="1" x14ac:dyDescent="0.2">
      <c r="A162" s="67">
        <f>+A161+0.1</f>
        <v>2020.2999999999997</v>
      </c>
      <c r="B162" s="55" t="s">
        <v>24</v>
      </c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8"/>
      <c r="Y162" s="246"/>
      <c r="Z162" s="246"/>
      <c r="AA162" s="246"/>
      <c r="AB162" s="246"/>
      <c r="AC162" s="246"/>
      <c r="AD162" s="246"/>
      <c r="AE162" s="7"/>
      <c r="AF162" s="7"/>
      <c r="AG162" s="7"/>
      <c r="AH162" s="7"/>
      <c r="AI162" s="61">
        <f>SUM(C162:AH162)</f>
        <v>0</v>
      </c>
    </row>
    <row r="163" spans="1:35" ht="12.75" customHeight="1" x14ac:dyDescent="0.2">
      <c r="A163" s="73"/>
      <c r="B163" s="74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50"/>
      <c r="X163" s="249"/>
      <c r="Y163" s="249"/>
      <c r="Z163" s="249"/>
      <c r="AA163" s="249"/>
      <c r="AB163" s="249"/>
      <c r="AC163" s="249"/>
      <c r="AD163" s="243"/>
      <c r="AE163" s="243"/>
      <c r="AF163" s="243"/>
      <c r="AG163" s="243"/>
      <c r="AH163" s="243"/>
      <c r="AI163" s="70"/>
    </row>
    <row r="164" spans="1:35" ht="12.75" customHeight="1" x14ac:dyDescent="0.2">
      <c r="A164" s="76">
        <f>+A159+1</f>
        <v>2021</v>
      </c>
      <c r="B164" s="60" t="s">
        <v>21</v>
      </c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1"/>
      <c r="AG164" s="1"/>
      <c r="AH164" s="1"/>
      <c r="AI164" s="61">
        <f>SUM(C164:AH164)</f>
        <v>0</v>
      </c>
    </row>
    <row r="165" spans="1:35" ht="12.75" customHeight="1" x14ac:dyDescent="0.2">
      <c r="A165" s="77">
        <f>+A164+0.1</f>
        <v>2021.1</v>
      </c>
      <c r="B165" s="60" t="s">
        <v>22</v>
      </c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1"/>
      <c r="AG165" s="1"/>
      <c r="AH165" s="1"/>
      <c r="AI165" s="61">
        <f>SUM(C165:AH165)</f>
        <v>0</v>
      </c>
    </row>
    <row r="166" spans="1:35" ht="12.75" customHeight="1" x14ac:dyDescent="0.2">
      <c r="A166" s="77">
        <f>+A165+0.1</f>
        <v>2021.1999999999998</v>
      </c>
      <c r="B166" s="60" t="s">
        <v>23</v>
      </c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1"/>
      <c r="AG166" s="1"/>
      <c r="AH166" s="1"/>
      <c r="AI166" s="61">
        <f>SUM(C166:AH166)</f>
        <v>0</v>
      </c>
    </row>
    <row r="167" spans="1:35" ht="12.75" customHeight="1" x14ac:dyDescent="0.2">
      <c r="A167" s="78">
        <f>+A166+0.1</f>
        <v>2021.2999999999997</v>
      </c>
      <c r="B167" s="55" t="s">
        <v>24</v>
      </c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5"/>
      <c r="X167" s="245"/>
      <c r="Y167" s="246"/>
      <c r="Z167" s="246"/>
      <c r="AA167" s="246"/>
      <c r="AB167" s="246"/>
      <c r="AC167" s="246"/>
      <c r="AD167" s="246"/>
      <c r="AE167" s="246"/>
      <c r="AF167" s="7"/>
      <c r="AG167" s="7"/>
      <c r="AH167" s="7"/>
      <c r="AI167" s="61">
        <f>SUM(C167:AH167)</f>
        <v>0</v>
      </c>
    </row>
    <row r="168" spans="1:35" ht="12.75" customHeight="1" x14ac:dyDescent="0.2">
      <c r="A168" s="79"/>
      <c r="B168" s="64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70"/>
    </row>
    <row r="169" spans="1:35" ht="12.75" customHeight="1" x14ac:dyDescent="0.2">
      <c r="A169" s="76">
        <f>+A164+1</f>
        <v>2022</v>
      </c>
      <c r="B169" s="60" t="s">
        <v>21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1"/>
      <c r="AH169" s="1"/>
      <c r="AI169" s="61">
        <f>SUM(C169:AH169)</f>
        <v>0</v>
      </c>
    </row>
    <row r="170" spans="1:35" ht="12.75" customHeight="1" x14ac:dyDescent="0.2">
      <c r="A170" s="77">
        <f>+A169+0.1</f>
        <v>2022.1</v>
      </c>
      <c r="B170" s="60" t="s">
        <v>22</v>
      </c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1"/>
      <c r="AH170" s="1"/>
      <c r="AI170" s="61">
        <f>SUM(C170:AH170)</f>
        <v>0</v>
      </c>
    </row>
    <row r="171" spans="1:35" ht="12.75" customHeight="1" x14ac:dyDescent="0.2">
      <c r="A171" s="77">
        <f>+A170+0.1</f>
        <v>2022.1999999999998</v>
      </c>
      <c r="B171" s="60" t="s">
        <v>23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1"/>
      <c r="AH171" s="1"/>
      <c r="AI171" s="61">
        <f>SUM(C171:AH171)</f>
        <v>0</v>
      </c>
    </row>
    <row r="172" spans="1:35" ht="12.75" customHeight="1" x14ac:dyDescent="0.2">
      <c r="A172" s="78">
        <f>+A171+0.1</f>
        <v>2022.2999999999997</v>
      </c>
      <c r="B172" s="60" t="s">
        <v>24</v>
      </c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7"/>
      <c r="AH172" s="7"/>
      <c r="AI172" s="61">
        <f>SUM(C172:AH172)</f>
        <v>0</v>
      </c>
    </row>
    <row r="173" spans="1:35" ht="12.75" customHeight="1" x14ac:dyDescent="0.2">
      <c r="A173" s="79"/>
      <c r="B173" s="64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70"/>
    </row>
    <row r="174" spans="1:35" ht="12.75" customHeight="1" x14ac:dyDescent="0.2">
      <c r="A174" s="76">
        <f>+A169+1</f>
        <v>2023</v>
      </c>
      <c r="B174" s="60" t="s">
        <v>21</v>
      </c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1"/>
      <c r="AI174" s="61">
        <f>SUM(C174:AH174)</f>
        <v>0</v>
      </c>
    </row>
    <row r="175" spans="1:35" ht="12.75" customHeight="1" x14ac:dyDescent="0.2">
      <c r="A175" s="77">
        <f>+A174+0.1</f>
        <v>2023.1</v>
      </c>
      <c r="B175" s="60" t="s">
        <v>22</v>
      </c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1"/>
      <c r="AI175" s="61">
        <f>SUM(C175:AH175)</f>
        <v>0</v>
      </c>
    </row>
    <row r="176" spans="1:35" ht="12.75" customHeight="1" x14ac:dyDescent="0.2">
      <c r="A176" s="77">
        <f>+A175+0.1</f>
        <v>2023.1999999999998</v>
      </c>
      <c r="B176" s="60" t="s">
        <v>23</v>
      </c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1"/>
      <c r="AI176" s="61">
        <f>SUM(C176:AH176)</f>
        <v>0</v>
      </c>
    </row>
    <row r="177" spans="1:40" ht="12.75" customHeight="1" x14ac:dyDescent="0.2">
      <c r="A177" s="78">
        <f>+A176+0.1</f>
        <v>2023.2999999999997</v>
      </c>
      <c r="B177" s="55" t="s">
        <v>24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8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7"/>
      <c r="AI177" s="61">
        <f>SUM(C177:AH177)</f>
        <v>0</v>
      </c>
    </row>
    <row r="178" spans="1:40" ht="12.75" customHeight="1" x14ac:dyDescent="0.2">
      <c r="A178" s="73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5"/>
      <c r="X178" s="74"/>
      <c r="Y178" s="74"/>
      <c r="Z178" s="74"/>
      <c r="AA178" s="74"/>
      <c r="AB178" s="74"/>
      <c r="AC178" s="74"/>
      <c r="AD178" s="74"/>
      <c r="AE178" s="64"/>
      <c r="AF178" s="64"/>
      <c r="AG178" s="64"/>
      <c r="AH178" s="64"/>
      <c r="AI178" s="70"/>
    </row>
    <row r="179" spans="1:40" s="24" customFormat="1" ht="12.75" customHeight="1" x14ac:dyDescent="0.2">
      <c r="A179" s="59" t="s">
        <v>20</v>
      </c>
      <c r="B179" s="60" t="s">
        <v>21</v>
      </c>
      <c r="C179" s="80">
        <f t="shared" ref="C179:AH179" si="4">SUMIF($B$19:$B$178,$B19,C$19:C$178)</f>
        <v>0</v>
      </c>
      <c r="D179" s="80">
        <f t="shared" si="4"/>
        <v>0</v>
      </c>
      <c r="E179" s="80">
        <f t="shared" si="4"/>
        <v>0</v>
      </c>
      <c r="F179" s="80">
        <f t="shared" si="4"/>
        <v>0</v>
      </c>
      <c r="G179" s="80">
        <f t="shared" si="4"/>
        <v>0</v>
      </c>
      <c r="H179" s="80">
        <f t="shared" si="4"/>
        <v>0</v>
      </c>
      <c r="I179" s="80">
        <f t="shared" si="4"/>
        <v>0</v>
      </c>
      <c r="J179" s="80">
        <f t="shared" si="4"/>
        <v>0</v>
      </c>
      <c r="K179" s="80">
        <f t="shared" si="4"/>
        <v>0</v>
      </c>
      <c r="L179" s="80">
        <f t="shared" si="4"/>
        <v>0</v>
      </c>
      <c r="M179" s="80">
        <f t="shared" si="4"/>
        <v>0</v>
      </c>
      <c r="N179" s="80">
        <f t="shared" si="4"/>
        <v>0</v>
      </c>
      <c r="O179" s="80">
        <f t="shared" si="4"/>
        <v>0</v>
      </c>
      <c r="P179" s="80">
        <f t="shared" si="4"/>
        <v>0</v>
      </c>
      <c r="Q179" s="80">
        <f t="shared" si="4"/>
        <v>0</v>
      </c>
      <c r="R179" s="80">
        <f t="shared" si="4"/>
        <v>0</v>
      </c>
      <c r="S179" s="80">
        <f t="shared" si="4"/>
        <v>0</v>
      </c>
      <c r="T179" s="80">
        <f t="shared" si="4"/>
        <v>0</v>
      </c>
      <c r="U179" s="80">
        <f t="shared" si="4"/>
        <v>0</v>
      </c>
      <c r="V179" s="80">
        <f t="shared" si="4"/>
        <v>0</v>
      </c>
      <c r="W179" s="80">
        <f t="shared" si="4"/>
        <v>0</v>
      </c>
      <c r="X179" s="80">
        <f t="shared" si="4"/>
        <v>0</v>
      </c>
      <c r="Y179" s="80">
        <f t="shared" si="4"/>
        <v>0</v>
      </c>
      <c r="Z179" s="80">
        <f t="shared" si="4"/>
        <v>0</v>
      </c>
      <c r="AA179" s="80">
        <f t="shared" si="4"/>
        <v>0</v>
      </c>
      <c r="AB179" s="80">
        <f t="shared" si="4"/>
        <v>0</v>
      </c>
      <c r="AC179" s="80">
        <f t="shared" si="4"/>
        <v>0</v>
      </c>
      <c r="AD179" s="80">
        <f t="shared" si="4"/>
        <v>0</v>
      </c>
      <c r="AE179" s="80">
        <f t="shared" si="4"/>
        <v>0</v>
      </c>
      <c r="AF179" s="80">
        <f t="shared" si="4"/>
        <v>0</v>
      </c>
      <c r="AG179" s="80">
        <f t="shared" si="4"/>
        <v>0</v>
      </c>
      <c r="AH179" s="80">
        <f t="shared" si="4"/>
        <v>0</v>
      </c>
      <c r="AI179" s="61">
        <f>SUM(C179:AH179)</f>
        <v>0</v>
      </c>
    </row>
    <row r="180" spans="1:40" s="24" customFormat="1" ht="12.75" customHeight="1" x14ac:dyDescent="0.2">
      <c r="A180" s="59" t="s">
        <v>25</v>
      </c>
      <c r="B180" s="60" t="s">
        <v>22</v>
      </c>
      <c r="C180" s="80">
        <f t="shared" ref="C180:AH180" si="5">SUMIF($B$19:$B$178,$B20,C$19:C$178)</f>
        <v>0</v>
      </c>
      <c r="D180" s="80">
        <f t="shared" si="5"/>
        <v>0</v>
      </c>
      <c r="E180" s="80">
        <f t="shared" si="5"/>
        <v>0</v>
      </c>
      <c r="F180" s="80">
        <f t="shared" si="5"/>
        <v>0</v>
      </c>
      <c r="G180" s="80">
        <f t="shared" si="5"/>
        <v>0</v>
      </c>
      <c r="H180" s="80">
        <f t="shared" si="5"/>
        <v>0</v>
      </c>
      <c r="I180" s="80">
        <f t="shared" si="5"/>
        <v>0</v>
      </c>
      <c r="J180" s="80">
        <f t="shared" si="5"/>
        <v>0</v>
      </c>
      <c r="K180" s="80">
        <f t="shared" si="5"/>
        <v>0</v>
      </c>
      <c r="L180" s="80">
        <f t="shared" si="5"/>
        <v>0</v>
      </c>
      <c r="M180" s="80">
        <f t="shared" si="5"/>
        <v>0</v>
      </c>
      <c r="N180" s="80">
        <f t="shared" si="5"/>
        <v>0</v>
      </c>
      <c r="O180" s="80">
        <f t="shared" si="5"/>
        <v>0</v>
      </c>
      <c r="P180" s="80">
        <f t="shared" si="5"/>
        <v>0</v>
      </c>
      <c r="Q180" s="80">
        <f t="shared" si="5"/>
        <v>0</v>
      </c>
      <c r="R180" s="80">
        <f t="shared" si="5"/>
        <v>0</v>
      </c>
      <c r="S180" s="80">
        <f t="shared" si="5"/>
        <v>0</v>
      </c>
      <c r="T180" s="80">
        <f t="shared" si="5"/>
        <v>0</v>
      </c>
      <c r="U180" s="80">
        <f t="shared" si="5"/>
        <v>0</v>
      </c>
      <c r="V180" s="80">
        <f t="shared" si="5"/>
        <v>0</v>
      </c>
      <c r="W180" s="80">
        <f t="shared" si="5"/>
        <v>0</v>
      </c>
      <c r="X180" s="80">
        <f t="shared" si="5"/>
        <v>0</v>
      </c>
      <c r="Y180" s="80">
        <f t="shared" si="5"/>
        <v>0</v>
      </c>
      <c r="Z180" s="80">
        <f t="shared" si="5"/>
        <v>0</v>
      </c>
      <c r="AA180" s="80">
        <f t="shared" si="5"/>
        <v>0</v>
      </c>
      <c r="AB180" s="80">
        <f t="shared" si="5"/>
        <v>0</v>
      </c>
      <c r="AC180" s="80">
        <f t="shared" si="5"/>
        <v>0</v>
      </c>
      <c r="AD180" s="80">
        <f t="shared" si="5"/>
        <v>0</v>
      </c>
      <c r="AE180" s="80">
        <f t="shared" si="5"/>
        <v>0</v>
      </c>
      <c r="AF180" s="80">
        <f t="shared" si="5"/>
        <v>0</v>
      </c>
      <c r="AG180" s="80">
        <f t="shared" si="5"/>
        <v>0</v>
      </c>
      <c r="AH180" s="80">
        <f t="shared" si="5"/>
        <v>0</v>
      </c>
      <c r="AI180" s="61">
        <f>SUM(C180:AH180)</f>
        <v>0</v>
      </c>
    </row>
    <row r="181" spans="1:40" s="24" customFormat="1" ht="12.75" customHeight="1" x14ac:dyDescent="0.2">
      <c r="A181" s="59" t="s">
        <v>26</v>
      </c>
      <c r="B181" s="60" t="s">
        <v>23</v>
      </c>
      <c r="C181" s="80">
        <f t="shared" ref="C181:AH181" si="6">SUMIF($B$19:$B$178,$B21,C$19:C$178)</f>
        <v>0</v>
      </c>
      <c r="D181" s="80">
        <f t="shared" si="6"/>
        <v>0</v>
      </c>
      <c r="E181" s="80">
        <f t="shared" si="6"/>
        <v>0</v>
      </c>
      <c r="F181" s="80">
        <f t="shared" si="6"/>
        <v>0</v>
      </c>
      <c r="G181" s="80">
        <f t="shared" si="6"/>
        <v>0</v>
      </c>
      <c r="H181" s="80">
        <f t="shared" si="6"/>
        <v>0</v>
      </c>
      <c r="I181" s="80">
        <f t="shared" si="6"/>
        <v>0</v>
      </c>
      <c r="J181" s="80">
        <f t="shared" si="6"/>
        <v>0</v>
      </c>
      <c r="K181" s="80">
        <f t="shared" si="6"/>
        <v>0</v>
      </c>
      <c r="L181" s="80">
        <f t="shared" si="6"/>
        <v>0</v>
      </c>
      <c r="M181" s="80">
        <f t="shared" si="6"/>
        <v>0</v>
      </c>
      <c r="N181" s="80">
        <f t="shared" si="6"/>
        <v>0</v>
      </c>
      <c r="O181" s="80">
        <f t="shared" si="6"/>
        <v>0</v>
      </c>
      <c r="P181" s="80">
        <f t="shared" si="6"/>
        <v>0</v>
      </c>
      <c r="Q181" s="80">
        <f t="shared" si="6"/>
        <v>0</v>
      </c>
      <c r="R181" s="80">
        <f t="shared" si="6"/>
        <v>0</v>
      </c>
      <c r="S181" s="80">
        <f t="shared" si="6"/>
        <v>0</v>
      </c>
      <c r="T181" s="80">
        <f t="shared" si="6"/>
        <v>0</v>
      </c>
      <c r="U181" s="80">
        <f t="shared" si="6"/>
        <v>0</v>
      </c>
      <c r="V181" s="80">
        <f t="shared" si="6"/>
        <v>0</v>
      </c>
      <c r="W181" s="80">
        <f t="shared" si="6"/>
        <v>0</v>
      </c>
      <c r="X181" s="80">
        <f t="shared" si="6"/>
        <v>0</v>
      </c>
      <c r="Y181" s="80">
        <f t="shared" si="6"/>
        <v>0</v>
      </c>
      <c r="Z181" s="80">
        <f t="shared" si="6"/>
        <v>0</v>
      </c>
      <c r="AA181" s="80">
        <f t="shared" si="6"/>
        <v>0</v>
      </c>
      <c r="AB181" s="80">
        <f t="shared" si="6"/>
        <v>0</v>
      </c>
      <c r="AC181" s="80">
        <f t="shared" si="6"/>
        <v>0</v>
      </c>
      <c r="AD181" s="80">
        <f t="shared" si="6"/>
        <v>0</v>
      </c>
      <c r="AE181" s="80">
        <f t="shared" si="6"/>
        <v>0</v>
      </c>
      <c r="AF181" s="80">
        <f t="shared" si="6"/>
        <v>0</v>
      </c>
      <c r="AG181" s="80">
        <f t="shared" si="6"/>
        <v>0</v>
      </c>
      <c r="AH181" s="80">
        <f t="shared" si="6"/>
        <v>0</v>
      </c>
      <c r="AI181" s="61">
        <f>SUM(C181:AH181)</f>
        <v>0</v>
      </c>
    </row>
    <row r="182" spans="1:40" s="24" customFormat="1" ht="12.75" customHeight="1" x14ac:dyDescent="0.2">
      <c r="A182" s="59" t="s">
        <v>27</v>
      </c>
      <c r="B182" s="60" t="s">
        <v>24</v>
      </c>
      <c r="C182" s="80">
        <f t="shared" ref="C182:AH182" si="7">SUMIF($B$19:$B$178,$B22,C$19:C$178)</f>
        <v>0</v>
      </c>
      <c r="D182" s="80">
        <f t="shared" si="7"/>
        <v>0</v>
      </c>
      <c r="E182" s="80">
        <f t="shared" si="7"/>
        <v>0</v>
      </c>
      <c r="F182" s="80">
        <f t="shared" si="7"/>
        <v>0</v>
      </c>
      <c r="G182" s="80">
        <f t="shared" si="7"/>
        <v>0</v>
      </c>
      <c r="H182" s="80">
        <f t="shared" si="7"/>
        <v>0</v>
      </c>
      <c r="I182" s="80">
        <f t="shared" si="7"/>
        <v>0</v>
      </c>
      <c r="J182" s="80">
        <f t="shared" si="7"/>
        <v>0</v>
      </c>
      <c r="K182" s="80">
        <f t="shared" si="7"/>
        <v>0</v>
      </c>
      <c r="L182" s="80">
        <f t="shared" si="7"/>
        <v>0</v>
      </c>
      <c r="M182" s="80">
        <f t="shared" si="7"/>
        <v>0</v>
      </c>
      <c r="N182" s="80">
        <f t="shared" si="7"/>
        <v>0</v>
      </c>
      <c r="O182" s="80">
        <f t="shared" si="7"/>
        <v>0</v>
      </c>
      <c r="P182" s="80">
        <f t="shared" si="7"/>
        <v>0</v>
      </c>
      <c r="Q182" s="80">
        <f t="shared" si="7"/>
        <v>0</v>
      </c>
      <c r="R182" s="80">
        <f t="shared" si="7"/>
        <v>0</v>
      </c>
      <c r="S182" s="80">
        <f t="shared" si="7"/>
        <v>0</v>
      </c>
      <c r="T182" s="80">
        <f t="shared" si="7"/>
        <v>0</v>
      </c>
      <c r="U182" s="80">
        <f t="shared" si="7"/>
        <v>0</v>
      </c>
      <c r="V182" s="80">
        <f t="shared" si="7"/>
        <v>0</v>
      </c>
      <c r="W182" s="80">
        <f t="shared" si="7"/>
        <v>0</v>
      </c>
      <c r="X182" s="80">
        <f t="shared" si="7"/>
        <v>0</v>
      </c>
      <c r="Y182" s="80">
        <f t="shared" si="7"/>
        <v>0</v>
      </c>
      <c r="Z182" s="80">
        <f t="shared" si="7"/>
        <v>0</v>
      </c>
      <c r="AA182" s="80">
        <f t="shared" si="7"/>
        <v>0</v>
      </c>
      <c r="AB182" s="80">
        <f t="shared" si="7"/>
        <v>0</v>
      </c>
      <c r="AC182" s="80">
        <f t="shared" si="7"/>
        <v>0</v>
      </c>
      <c r="AD182" s="80">
        <f t="shared" si="7"/>
        <v>0</v>
      </c>
      <c r="AE182" s="80">
        <f t="shared" si="7"/>
        <v>0</v>
      </c>
      <c r="AF182" s="80">
        <f t="shared" si="7"/>
        <v>0</v>
      </c>
      <c r="AG182" s="80">
        <f t="shared" si="7"/>
        <v>0</v>
      </c>
      <c r="AH182" s="80">
        <f t="shared" si="7"/>
        <v>0</v>
      </c>
      <c r="AI182" s="61">
        <f>SUM(C182:AH182)</f>
        <v>0</v>
      </c>
    </row>
    <row r="183" spans="1:40" s="24" customFormat="1" ht="12.75" customHeight="1" x14ac:dyDescent="0.2">
      <c r="A183" s="63"/>
      <c r="B183" s="64"/>
      <c r="C183" s="64"/>
      <c r="D183" s="64"/>
      <c r="E183" s="64"/>
      <c r="F183" s="64"/>
      <c r="G183" s="64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2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66"/>
    </row>
    <row r="184" spans="1:40" s="24" customFormat="1" ht="12.75" customHeight="1" x14ac:dyDescent="0.2">
      <c r="A184" s="59" t="s">
        <v>28</v>
      </c>
      <c r="B184" s="60" t="s">
        <v>21</v>
      </c>
      <c r="C184" s="60">
        <f t="shared" ref="C184:AH187" si="8">C179-C174</f>
        <v>0</v>
      </c>
      <c r="D184" s="60">
        <f t="shared" si="8"/>
        <v>0</v>
      </c>
      <c r="E184" s="60">
        <f t="shared" si="8"/>
        <v>0</v>
      </c>
      <c r="F184" s="60">
        <f t="shared" si="8"/>
        <v>0</v>
      </c>
      <c r="G184" s="60">
        <f t="shared" si="8"/>
        <v>0</v>
      </c>
      <c r="H184" s="80">
        <f t="shared" si="8"/>
        <v>0</v>
      </c>
      <c r="I184" s="80">
        <f t="shared" si="8"/>
        <v>0</v>
      </c>
      <c r="J184" s="80">
        <f t="shared" si="8"/>
        <v>0</v>
      </c>
      <c r="K184" s="80">
        <f t="shared" si="8"/>
        <v>0</v>
      </c>
      <c r="L184" s="80">
        <f t="shared" si="8"/>
        <v>0</v>
      </c>
      <c r="M184" s="80">
        <f t="shared" si="8"/>
        <v>0</v>
      </c>
      <c r="N184" s="80">
        <f t="shared" si="8"/>
        <v>0</v>
      </c>
      <c r="O184" s="80">
        <f t="shared" si="8"/>
        <v>0</v>
      </c>
      <c r="P184" s="80">
        <f t="shared" si="8"/>
        <v>0</v>
      </c>
      <c r="Q184" s="80">
        <f t="shared" si="8"/>
        <v>0</v>
      </c>
      <c r="R184" s="80">
        <f t="shared" si="8"/>
        <v>0</v>
      </c>
      <c r="S184" s="80">
        <f t="shared" si="8"/>
        <v>0</v>
      </c>
      <c r="T184" s="80">
        <f t="shared" si="8"/>
        <v>0</v>
      </c>
      <c r="U184" s="80">
        <f t="shared" si="8"/>
        <v>0</v>
      </c>
      <c r="V184" s="80">
        <f t="shared" si="8"/>
        <v>0</v>
      </c>
      <c r="W184" s="80">
        <f t="shared" si="8"/>
        <v>0</v>
      </c>
      <c r="X184" s="80">
        <f t="shared" si="8"/>
        <v>0</v>
      </c>
      <c r="Y184" s="80">
        <f t="shared" si="8"/>
        <v>0</v>
      </c>
      <c r="Z184" s="80">
        <f t="shared" si="8"/>
        <v>0</v>
      </c>
      <c r="AA184" s="80">
        <f t="shared" si="8"/>
        <v>0</v>
      </c>
      <c r="AB184" s="80">
        <f t="shared" si="8"/>
        <v>0</v>
      </c>
      <c r="AC184" s="80">
        <f t="shared" si="8"/>
        <v>0</v>
      </c>
      <c r="AD184" s="80">
        <f t="shared" si="8"/>
        <v>0</v>
      </c>
      <c r="AE184" s="80">
        <f t="shared" si="8"/>
        <v>0</v>
      </c>
      <c r="AF184" s="80">
        <f t="shared" si="8"/>
        <v>0</v>
      </c>
      <c r="AG184" s="80">
        <f>AG179-AG174</f>
        <v>0</v>
      </c>
      <c r="AH184" s="80">
        <f>AH179-AH174</f>
        <v>0</v>
      </c>
      <c r="AI184" s="61">
        <f>SUM(C184:AH184)</f>
        <v>0</v>
      </c>
    </row>
    <row r="185" spans="1:40" s="24" customFormat="1" ht="12.75" customHeight="1" x14ac:dyDescent="0.2">
      <c r="A185" s="83" t="s">
        <v>29</v>
      </c>
      <c r="B185" s="60" t="s">
        <v>22</v>
      </c>
      <c r="C185" s="60">
        <f t="shared" si="8"/>
        <v>0</v>
      </c>
      <c r="D185" s="60">
        <f t="shared" si="8"/>
        <v>0</v>
      </c>
      <c r="E185" s="60">
        <f t="shared" si="8"/>
        <v>0</v>
      </c>
      <c r="F185" s="60">
        <f t="shared" si="8"/>
        <v>0</v>
      </c>
      <c r="G185" s="60">
        <f t="shared" si="8"/>
        <v>0</v>
      </c>
      <c r="H185" s="80">
        <f t="shared" si="8"/>
        <v>0</v>
      </c>
      <c r="I185" s="80">
        <f t="shared" si="8"/>
        <v>0</v>
      </c>
      <c r="J185" s="80">
        <f t="shared" si="8"/>
        <v>0</v>
      </c>
      <c r="K185" s="80">
        <f t="shared" si="8"/>
        <v>0</v>
      </c>
      <c r="L185" s="80">
        <f t="shared" si="8"/>
        <v>0</v>
      </c>
      <c r="M185" s="80">
        <f t="shared" si="8"/>
        <v>0</v>
      </c>
      <c r="N185" s="80">
        <f t="shared" si="8"/>
        <v>0</v>
      </c>
      <c r="O185" s="80">
        <f t="shared" si="8"/>
        <v>0</v>
      </c>
      <c r="P185" s="80">
        <f t="shared" si="8"/>
        <v>0</v>
      </c>
      <c r="Q185" s="80">
        <f t="shared" si="8"/>
        <v>0</v>
      </c>
      <c r="R185" s="80">
        <f t="shared" si="8"/>
        <v>0</v>
      </c>
      <c r="S185" s="80">
        <f t="shared" si="8"/>
        <v>0</v>
      </c>
      <c r="T185" s="80">
        <f t="shared" si="8"/>
        <v>0</v>
      </c>
      <c r="U185" s="80">
        <f t="shared" si="8"/>
        <v>0</v>
      </c>
      <c r="V185" s="80">
        <f t="shared" si="8"/>
        <v>0</v>
      </c>
      <c r="W185" s="80">
        <f t="shared" si="8"/>
        <v>0</v>
      </c>
      <c r="X185" s="80">
        <f t="shared" si="8"/>
        <v>0</v>
      </c>
      <c r="Y185" s="80">
        <f t="shared" si="8"/>
        <v>0</v>
      </c>
      <c r="Z185" s="80">
        <f t="shared" si="8"/>
        <v>0</v>
      </c>
      <c r="AA185" s="80">
        <f t="shared" si="8"/>
        <v>0</v>
      </c>
      <c r="AB185" s="80">
        <f t="shared" si="8"/>
        <v>0</v>
      </c>
      <c r="AC185" s="80">
        <f t="shared" si="8"/>
        <v>0</v>
      </c>
      <c r="AD185" s="80">
        <f t="shared" si="8"/>
        <v>0</v>
      </c>
      <c r="AE185" s="80">
        <f t="shared" si="8"/>
        <v>0</v>
      </c>
      <c r="AF185" s="80">
        <f t="shared" si="8"/>
        <v>0</v>
      </c>
      <c r="AG185" s="80">
        <f t="shared" ref="AG185" si="9">AG180-AG175</f>
        <v>0</v>
      </c>
      <c r="AH185" s="80">
        <f t="shared" si="8"/>
        <v>0</v>
      </c>
      <c r="AI185" s="61">
        <f>SUM(C185:AH185)</f>
        <v>0</v>
      </c>
    </row>
    <row r="186" spans="1:40" s="24" customFormat="1" ht="12.75" customHeight="1" x14ac:dyDescent="0.2">
      <c r="A186" s="59" t="s">
        <v>30</v>
      </c>
      <c r="B186" s="60" t="s">
        <v>23</v>
      </c>
      <c r="C186" s="60">
        <f t="shared" si="8"/>
        <v>0</v>
      </c>
      <c r="D186" s="60">
        <f t="shared" si="8"/>
        <v>0</v>
      </c>
      <c r="E186" s="60">
        <f t="shared" si="8"/>
        <v>0</v>
      </c>
      <c r="F186" s="60">
        <f t="shared" si="8"/>
        <v>0</v>
      </c>
      <c r="G186" s="60">
        <f t="shared" si="8"/>
        <v>0</v>
      </c>
      <c r="H186" s="80">
        <f t="shared" si="8"/>
        <v>0</v>
      </c>
      <c r="I186" s="80">
        <f t="shared" si="8"/>
        <v>0</v>
      </c>
      <c r="J186" s="80">
        <f t="shared" si="8"/>
        <v>0</v>
      </c>
      <c r="K186" s="80">
        <f t="shared" si="8"/>
        <v>0</v>
      </c>
      <c r="L186" s="80">
        <f t="shared" si="8"/>
        <v>0</v>
      </c>
      <c r="M186" s="80">
        <f t="shared" si="8"/>
        <v>0</v>
      </c>
      <c r="N186" s="80">
        <f t="shared" si="8"/>
        <v>0</v>
      </c>
      <c r="O186" s="80">
        <f t="shared" si="8"/>
        <v>0</v>
      </c>
      <c r="P186" s="80">
        <f t="shared" si="8"/>
        <v>0</v>
      </c>
      <c r="Q186" s="80">
        <f t="shared" si="8"/>
        <v>0</v>
      </c>
      <c r="R186" s="80">
        <f t="shared" si="8"/>
        <v>0</v>
      </c>
      <c r="S186" s="80">
        <f t="shared" si="8"/>
        <v>0</v>
      </c>
      <c r="T186" s="80">
        <f t="shared" si="8"/>
        <v>0</v>
      </c>
      <c r="U186" s="80">
        <f t="shared" si="8"/>
        <v>0</v>
      </c>
      <c r="V186" s="80">
        <f t="shared" si="8"/>
        <v>0</v>
      </c>
      <c r="W186" s="80">
        <f t="shared" si="8"/>
        <v>0</v>
      </c>
      <c r="X186" s="80">
        <f t="shared" si="8"/>
        <v>0</v>
      </c>
      <c r="Y186" s="80">
        <f t="shared" si="8"/>
        <v>0</v>
      </c>
      <c r="Z186" s="80">
        <f t="shared" si="8"/>
        <v>0</v>
      </c>
      <c r="AA186" s="80">
        <f t="shared" si="8"/>
        <v>0</v>
      </c>
      <c r="AB186" s="80">
        <f t="shared" si="8"/>
        <v>0</v>
      </c>
      <c r="AC186" s="80">
        <f t="shared" si="8"/>
        <v>0</v>
      </c>
      <c r="AD186" s="80">
        <f t="shared" si="8"/>
        <v>0</v>
      </c>
      <c r="AE186" s="80">
        <f t="shared" si="8"/>
        <v>0</v>
      </c>
      <c r="AF186" s="80">
        <f t="shared" si="8"/>
        <v>0</v>
      </c>
      <c r="AG186" s="80">
        <f t="shared" ref="AG186" si="10">AG181-AG176</f>
        <v>0</v>
      </c>
      <c r="AH186" s="80">
        <f t="shared" si="8"/>
        <v>0</v>
      </c>
      <c r="AI186" s="61">
        <f>SUM(C186:AH186)</f>
        <v>0</v>
      </c>
    </row>
    <row r="187" spans="1:40" s="24" customFormat="1" ht="12.75" customHeight="1" x14ac:dyDescent="0.2">
      <c r="A187" s="84" t="s">
        <v>31</v>
      </c>
      <c r="B187" s="85" t="s">
        <v>24</v>
      </c>
      <c r="C187" s="85">
        <f t="shared" si="8"/>
        <v>0</v>
      </c>
      <c r="D187" s="85">
        <f t="shared" si="8"/>
        <v>0</v>
      </c>
      <c r="E187" s="85">
        <f t="shared" si="8"/>
        <v>0</v>
      </c>
      <c r="F187" s="85">
        <f t="shared" si="8"/>
        <v>0</v>
      </c>
      <c r="G187" s="85">
        <f t="shared" si="8"/>
        <v>0</v>
      </c>
      <c r="H187" s="86">
        <f t="shared" si="8"/>
        <v>0</v>
      </c>
      <c r="I187" s="86">
        <f t="shared" si="8"/>
        <v>0</v>
      </c>
      <c r="J187" s="86">
        <f t="shared" si="8"/>
        <v>0</v>
      </c>
      <c r="K187" s="86">
        <f t="shared" si="8"/>
        <v>0</v>
      </c>
      <c r="L187" s="86">
        <f t="shared" si="8"/>
        <v>0</v>
      </c>
      <c r="M187" s="86">
        <f t="shared" si="8"/>
        <v>0</v>
      </c>
      <c r="N187" s="86">
        <f t="shared" si="8"/>
        <v>0</v>
      </c>
      <c r="O187" s="86">
        <f t="shared" si="8"/>
        <v>0</v>
      </c>
      <c r="P187" s="86">
        <f t="shared" si="8"/>
        <v>0</v>
      </c>
      <c r="Q187" s="86">
        <f t="shared" si="8"/>
        <v>0</v>
      </c>
      <c r="R187" s="86">
        <f t="shared" si="8"/>
        <v>0</v>
      </c>
      <c r="S187" s="86">
        <f t="shared" si="8"/>
        <v>0</v>
      </c>
      <c r="T187" s="86">
        <f t="shared" si="8"/>
        <v>0</v>
      </c>
      <c r="U187" s="86">
        <f t="shared" si="8"/>
        <v>0</v>
      </c>
      <c r="V187" s="86">
        <f t="shared" si="8"/>
        <v>0</v>
      </c>
      <c r="W187" s="86">
        <f t="shared" si="8"/>
        <v>0</v>
      </c>
      <c r="X187" s="86">
        <f t="shared" si="8"/>
        <v>0</v>
      </c>
      <c r="Y187" s="86">
        <f t="shared" si="8"/>
        <v>0</v>
      </c>
      <c r="Z187" s="86">
        <f t="shared" si="8"/>
        <v>0</v>
      </c>
      <c r="AA187" s="86">
        <f t="shared" si="8"/>
        <v>0</v>
      </c>
      <c r="AB187" s="86">
        <f t="shared" si="8"/>
        <v>0</v>
      </c>
      <c r="AC187" s="86">
        <f t="shared" si="8"/>
        <v>0</v>
      </c>
      <c r="AD187" s="86">
        <f t="shared" si="8"/>
        <v>0</v>
      </c>
      <c r="AE187" s="86">
        <f t="shared" si="8"/>
        <v>0</v>
      </c>
      <c r="AF187" s="86">
        <f t="shared" si="8"/>
        <v>0</v>
      </c>
      <c r="AG187" s="86">
        <f t="shared" ref="AG187" si="11">AG182-AG177</f>
        <v>0</v>
      </c>
      <c r="AH187" s="86">
        <f t="shared" si="8"/>
        <v>0</v>
      </c>
      <c r="AI187" s="87">
        <f>SUM(C187:AH187)</f>
        <v>0</v>
      </c>
    </row>
    <row r="188" spans="1:40" s="24" customFormat="1" ht="12.75" customHeight="1" x14ac:dyDescent="0.2">
      <c r="A188" s="16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W188" s="28"/>
    </row>
    <row r="189" spans="1:40" ht="12.75" customHeight="1" x14ac:dyDescent="0.2"/>
    <row r="190" spans="1:40" ht="12.75" customHeight="1" x14ac:dyDescent="0.2">
      <c r="Q190" s="24" t="s">
        <v>32</v>
      </c>
      <c r="AH190" s="88"/>
      <c r="AI190" s="88"/>
      <c r="AJ190" s="88"/>
      <c r="AK190" s="88"/>
      <c r="AL190" s="88"/>
      <c r="AM190" s="88"/>
      <c r="AN190" s="88"/>
    </row>
    <row r="191" spans="1:40" ht="26.25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238" t="s">
        <v>0</v>
      </c>
      <c r="N191" s="238"/>
      <c r="O191" s="238"/>
      <c r="P191" s="238"/>
      <c r="Q191" s="238"/>
      <c r="R191" s="238"/>
      <c r="S191" s="238"/>
      <c r="T191" s="238"/>
      <c r="U191" s="238"/>
      <c r="V191" s="238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</row>
    <row r="192" spans="1:40" ht="26.25" x14ac:dyDescent="0.4">
      <c r="A192" s="15"/>
      <c r="B192" s="16"/>
      <c r="C192" s="16"/>
      <c r="D192" s="16"/>
      <c r="E192" s="16"/>
      <c r="G192" s="17"/>
      <c r="K192" s="17"/>
      <c r="L192" s="229"/>
      <c r="M192" s="229"/>
      <c r="N192" s="229"/>
      <c r="O192" s="229"/>
      <c r="P192" s="230"/>
      <c r="Q192" s="218"/>
      <c r="R192" s="218"/>
      <c r="S192" s="218"/>
      <c r="T192" s="231" t="s">
        <v>1</v>
      </c>
      <c r="U192" s="227">
        <v>2023</v>
      </c>
      <c r="V192" s="218"/>
      <c r="W192" s="232"/>
    </row>
    <row r="193" spans="1:36" s="24" customFormat="1" ht="12.75" customHeight="1" x14ac:dyDescent="0.2">
      <c r="A193" s="22"/>
      <c r="B193" s="23"/>
      <c r="C193" s="23"/>
      <c r="D193" s="23"/>
      <c r="E193" s="23"/>
      <c r="F193" s="23"/>
      <c r="L193" s="233"/>
      <c r="M193" s="233"/>
      <c r="N193" s="233"/>
      <c r="O193" s="233"/>
      <c r="P193" s="234"/>
      <c r="Q193" s="235"/>
      <c r="R193" s="236"/>
      <c r="S193" s="234"/>
      <c r="T193" s="234"/>
      <c r="U193" s="234"/>
      <c r="V193" s="234"/>
      <c r="W193" s="237"/>
    </row>
    <row r="194" spans="1:36" s="24" customFormat="1" ht="15.75" x14ac:dyDescent="0.25">
      <c r="A194" s="22"/>
      <c r="B194" s="23"/>
      <c r="C194" s="23"/>
      <c r="D194" s="23"/>
      <c r="E194" s="23"/>
      <c r="F194" s="23"/>
      <c r="L194" s="242" t="s">
        <v>2</v>
      </c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9"/>
    </row>
    <row r="195" spans="1:36" ht="12.75" customHeight="1" x14ac:dyDescent="0.2"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32"/>
    </row>
    <row r="196" spans="1:36" ht="12.75" customHeight="1" x14ac:dyDescent="0.2">
      <c r="L196" s="218"/>
      <c r="M196" s="218"/>
      <c r="N196" s="212" t="s">
        <v>3</v>
      </c>
      <c r="O196" s="213"/>
      <c r="P196" s="214" t="s">
        <v>109</v>
      </c>
      <c r="Q196" s="215"/>
      <c r="R196" s="215"/>
      <c r="S196" s="215" t="s">
        <v>5</v>
      </c>
      <c r="T196" s="215" t="str">
        <f>IF(T6="", "", T6)</f>
        <v/>
      </c>
      <c r="U196" s="216"/>
      <c r="V196" s="218"/>
      <c r="W196" s="232"/>
    </row>
    <row r="197" spans="1:36" ht="12.75" customHeight="1" x14ac:dyDescent="0.2">
      <c r="L197" s="218"/>
      <c r="M197" s="218"/>
      <c r="N197" s="217" t="s">
        <v>6</v>
      </c>
      <c r="O197" s="218"/>
      <c r="P197" s="219" t="s">
        <v>7</v>
      </c>
      <c r="Q197" s="218"/>
      <c r="R197" s="218"/>
      <c r="S197" s="218"/>
      <c r="T197" s="218"/>
      <c r="U197" s="220"/>
      <c r="V197" s="218"/>
      <c r="W197" s="232"/>
    </row>
    <row r="198" spans="1:36" ht="12.75" customHeight="1" x14ac:dyDescent="0.2">
      <c r="L198" s="218"/>
      <c r="M198" s="218"/>
      <c r="N198" s="217" t="s">
        <v>8</v>
      </c>
      <c r="O198" s="218"/>
      <c r="P198" s="218" t="str">
        <f>IF(P8="", "", P8)</f>
        <v/>
      </c>
      <c r="Q198" s="218"/>
      <c r="R198" s="218"/>
      <c r="S198" s="218"/>
      <c r="T198" s="218"/>
      <c r="U198" s="220"/>
      <c r="V198" s="218"/>
      <c r="W198" s="232"/>
    </row>
    <row r="199" spans="1:36" ht="12.75" customHeight="1" x14ac:dyDescent="0.2">
      <c r="L199" s="218"/>
      <c r="M199" s="218"/>
      <c r="N199" s="217" t="s">
        <v>9</v>
      </c>
      <c r="O199" s="218"/>
      <c r="P199" s="218" t="str">
        <f t="shared" ref="P199:P200" si="12">IF(P9="", "", P9)</f>
        <v/>
      </c>
      <c r="Q199" s="218"/>
      <c r="R199" s="218"/>
      <c r="S199" s="218" t="s">
        <v>10</v>
      </c>
      <c r="T199" s="221" t="str">
        <f>IF(T9="", "", T9)</f>
        <v/>
      </c>
      <c r="U199" s="220"/>
      <c r="V199" s="218"/>
      <c r="W199" s="232"/>
    </row>
    <row r="200" spans="1:36" ht="12.75" customHeight="1" x14ac:dyDescent="0.2">
      <c r="L200" s="218"/>
      <c r="M200" s="218"/>
      <c r="N200" s="217" t="s">
        <v>11</v>
      </c>
      <c r="O200" s="218"/>
      <c r="P200" s="218" t="str">
        <f t="shared" si="12"/>
        <v/>
      </c>
      <c r="Q200" s="218"/>
      <c r="R200" s="218"/>
      <c r="S200" s="218"/>
      <c r="T200" s="218"/>
      <c r="U200" s="220"/>
      <c r="V200" s="218"/>
      <c r="W200" s="232"/>
      <c r="AJ200" s="38"/>
    </row>
    <row r="201" spans="1:36" ht="12.75" customHeight="1" x14ac:dyDescent="0.2">
      <c r="L201" s="218"/>
      <c r="M201" s="218"/>
      <c r="N201" s="222" t="s">
        <v>12</v>
      </c>
      <c r="O201" s="218"/>
      <c r="P201" s="218"/>
      <c r="Q201" s="218" t="str">
        <f>IF(Q11="", "", Q11)</f>
        <v/>
      </c>
      <c r="R201" s="218" t="str">
        <f>IF(R11="", "", R11)</f>
        <v/>
      </c>
      <c r="S201" s="218"/>
      <c r="T201" s="218"/>
      <c r="U201" s="220"/>
      <c r="V201" s="218"/>
      <c r="W201" s="232"/>
    </row>
    <row r="202" spans="1:36" ht="12.75" customHeight="1" x14ac:dyDescent="0.2">
      <c r="L202" s="218"/>
      <c r="M202" s="218"/>
      <c r="N202" s="223" t="s">
        <v>13</v>
      </c>
      <c r="O202" s="224"/>
      <c r="P202" s="224" t="str">
        <f>IF(P12="", "", P12)</f>
        <v/>
      </c>
      <c r="Q202" s="224"/>
      <c r="R202" s="224"/>
      <c r="S202" s="224" t="s">
        <v>14</v>
      </c>
      <c r="T202" s="225" t="str">
        <f>IF(T12="", "", T12)</f>
        <v/>
      </c>
      <c r="U202" s="226"/>
      <c r="V202" s="218"/>
      <c r="W202" s="232"/>
    </row>
    <row r="203" spans="1:36" ht="12.75" customHeight="1" x14ac:dyDescent="0.2">
      <c r="A203" s="23"/>
      <c r="B203" s="89"/>
      <c r="C203" s="89"/>
      <c r="D203" s="89"/>
      <c r="E203" s="89"/>
      <c r="I203" s="89"/>
      <c r="J203" s="90"/>
      <c r="K203" s="89"/>
      <c r="L203" s="89"/>
      <c r="M203" s="89"/>
      <c r="N203" s="89"/>
      <c r="O203" s="89"/>
      <c r="P203" s="89"/>
      <c r="Q203" s="89"/>
      <c r="R203" s="89"/>
      <c r="S203" s="24"/>
      <c r="T203" s="24"/>
      <c r="U203" s="24"/>
    </row>
    <row r="204" spans="1:36" ht="12.75" customHeight="1" x14ac:dyDescent="0.2">
      <c r="N204" s="30"/>
      <c r="O204" s="33"/>
      <c r="P204" s="33"/>
      <c r="Q204" s="33"/>
      <c r="R204" s="33"/>
      <c r="S204" s="91" t="s">
        <v>33</v>
      </c>
      <c r="T204" s="92"/>
      <c r="U204" s="93" t="s">
        <v>34</v>
      </c>
      <c r="W204" s="14"/>
    </row>
    <row r="205" spans="1:36" ht="12.75" customHeight="1" x14ac:dyDescent="0.2">
      <c r="N205" s="94"/>
      <c r="S205" s="95" t="s">
        <v>35</v>
      </c>
      <c r="T205" s="16"/>
      <c r="U205" s="96" t="s">
        <v>36</v>
      </c>
      <c r="W205" s="14"/>
    </row>
    <row r="206" spans="1:36" ht="12.75" customHeight="1" x14ac:dyDescent="0.2">
      <c r="N206" s="94" t="s">
        <v>37</v>
      </c>
      <c r="S206" s="95" t="s">
        <v>38</v>
      </c>
      <c r="T206" s="16"/>
      <c r="U206" s="96" t="s">
        <v>39</v>
      </c>
      <c r="W206" s="14"/>
    </row>
    <row r="207" spans="1:36" ht="12.75" customHeight="1" x14ac:dyDescent="0.2">
      <c r="N207" s="94"/>
      <c r="S207" s="97"/>
      <c r="T207" s="21"/>
      <c r="U207" s="98"/>
      <c r="W207" s="14"/>
    </row>
    <row r="208" spans="1:36" ht="12.75" customHeight="1" x14ac:dyDescent="0.2">
      <c r="N208" s="99">
        <v>1</v>
      </c>
      <c r="O208" s="100" t="s">
        <v>40</v>
      </c>
      <c r="P208" s="100"/>
      <c r="Q208" s="100"/>
      <c r="R208" s="100"/>
      <c r="S208" s="101"/>
      <c r="T208" s="100"/>
      <c r="U208" s="102"/>
      <c r="W208" s="14"/>
    </row>
    <row r="209" spans="12:23" ht="12.75" customHeight="1" x14ac:dyDescent="0.2">
      <c r="L209" s="103"/>
      <c r="N209" s="104"/>
      <c r="O209" s="105" t="s">
        <v>41</v>
      </c>
      <c r="P209" s="106" t="s">
        <v>42</v>
      </c>
      <c r="Q209" s="106"/>
      <c r="R209" s="106"/>
      <c r="S209" s="107">
        <f>HLOOKUP($U$2,$A$17:$AI$187,163)</f>
        <v>0</v>
      </c>
      <c r="T209" s="106"/>
      <c r="U209" s="108">
        <f>HLOOKUP($U$2,$A$17:$AI$187,164)</f>
        <v>0</v>
      </c>
      <c r="W209" s="14"/>
    </row>
    <row r="210" spans="12:23" ht="12.75" customHeight="1" x14ac:dyDescent="0.2">
      <c r="L210" s="103"/>
      <c r="N210" s="104"/>
      <c r="O210" s="105" t="s">
        <v>43</v>
      </c>
      <c r="P210" s="106" t="s">
        <v>44</v>
      </c>
      <c r="Q210" s="106"/>
      <c r="R210" s="106"/>
      <c r="S210" s="107">
        <f>+S209-S211</f>
        <v>0</v>
      </c>
      <c r="T210" s="106"/>
      <c r="U210" s="108">
        <f>+U209-U211</f>
        <v>0</v>
      </c>
      <c r="W210" s="14"/>
    </row>
    <row r="211" spans="12:23" ht="12.75" customHeight="1" x14ac:dyDescent="0.2">
      <c r="L211" s="103"/>
      <c r="N211" s="109"/>
      <c r="O211" s="110" t="s">
        <v>45</v>
      </c>
      <c r="P211" s="111" t="s">
        <v>46</v>
      </c>
      <c r="Q211" s="111"/>
      <c r="R211" s="111"/>
      <c r="S211" s="112">
        <f>HLOOKUP($U$2,$A$17:$AI$187,168)</f>
        <v>0</v>
      </c>
      <c r="T211" s="111"/>
      <c r="U211" s="113">
        <f>HLOOKUP($U$2,$A$17:$AI$187,169)</f>
        <v>0</v>
      </c>
      <c r="W211" s="14"/>
    </row>
    <row r="212" spans="12:23" ht="12.75" customHeight="1" x14ac:dyDescent="0.2">
      <c r="N212" s="109">
        <v>2</v>
      </c>
      <c r="O212" s="111" t="s">
        <v>47</v>
      </c>
      <c r="P212" s="111"/>
      <c r="Q212" s="111"/>
      <c r="R212" s="111"/>
      <c r="S212" s="112">
        <f>+AI179-S209</f>
        <v>0</v>
      </c>
      <c r="T212" s="111"/>
      <c r="U212" s="113">
        <f>+AI180-U209</f>
        <v>0</v>
      </c>
      <c r="W212" s="14"/>
    </row>
    <row r="213" spans="12:23" ht="12.75" customHeight="1" x14ac:dyDescent="0.2">
      <c r="N213" s="109">
        <v>3</v>
      </c>
      <c r="O213" s="111" t="s">
        <v>48</v>
      </c>
      <c r="P213" s="111"/>
      <c r="Q213" s="111"/>
      <c r="R213" s="111"/>
      <c r="S213" s="114">
        <f>+S211+S212</f>
        <v>0</v>
      </c>
      <c r="T213" s="115"/>
      <c r="U213" s="116">
        <f>+U211+U212</f>
        <v>0</v>
      </c>
      <c r="W213" s="14"/>
    </row>
    <row r="214" spans="12:23" ht="12.75" customHeight="1" x14ac:dyDescent="0.2">
      <c r="L214" s="43"/>
      <c r="N214" s="117">
        <v>4</v>
      </c>
      <c r="O214" s="118" t="s">
        <v>49</v>
      </c>
      <c r="P214" s="111"/>
      <c r="Q214" s="111"/>
      <c r="R214" s="111"/>
      <c r="S214" s="111"/>
      <c r="T214" s="3">
        <v>0</v>
      </c>
      <c r="U214" s="119"/>
      <c r="W214" s="14"/>
    </row>
    <row r="215" spans="12:23" ht="12.75" customHeight="1" x14ac:dyDescent="0.2">
      <c r="L215" s="43"/>
      <c r="N215" s="117">
        <v>5</v>
      </c>
      <c r="O215" s="118" t="s">
        <v>50</v>
      </c>
      <c r="P215" s="111"/>
      <c r="Q215" s="111"/>
      <c r="R215" s="111"/>
      <c r="S215" s="111"/>
      <c r="T215" s="2">
        <v>0</v>
      </c>
      <c r="U215" s="119"/>
      <c r="W215" s="14"/>
    </row>
    <row r="216" spans="12:23" ht="12.75" customHeight="1" x14ac:dyDescent="0.2">
      <c r="N216" s="109">
        <v>6</v>
      </c>
      <c r="O216" s="111" t="s">
        <v>51</v>
      </c>
      <c r="P216" s="111"/>
      <c r="Q216" s="111"/>
      <c r="R216" s="111"/>
      <c r="S216" s="111"/>
      <c r="T216" s="120">
        <f>T214+T215</f>
        <v>0</v>
      </c>
      <c r="U216" s="119"/>
      <c r="W216" s="14"/>
    </row>
    <row r="217" spans="12:23" ht="12.75" customHeight="1" x14ac:dyDescent="0.2">
      <c r="L217" s="121"/>
      <c r="N217" s="94">
        <v>7</v>
      </c>
      <c r="O217" s="121" t="s">
        <v>52</v>
      </c>
      <c r="T217" s="122"/>
      <c r="U217" s="37"/>
      <c r="W217" s="14"/>
    </row>
    <row r="218" spans="12:23" ht="12.75" customHeight="1" x14ac:dyDescent="0.2">
      <c r="N218" s="109"/>
      <c r="O218" s="111"/>
      <c r="P218" s="111" t="s">
        <v>53</v>
      </c>
      <c r="Q218" s="111"/>
      <c r="R218" s="111"/>
      <c r="S218" s="111"/>
      <c r="T218" s="123">
        <f>T294</f>
        <v>0</v>
      </c>
      <c r="U218" s="119"/>
      <c r="W218" s="14"/>
    </row>
    <row r="219" spans="12:23" ht="12.75" customHeight="1" x14ac:dyDescent="0.2">
      <c r="L219" s="121"/>
      <c r="N219" s="94">
        <v>8</v>
      </c>
      <c r="O219" s="121" t="s">
        <v>54</v>
      </c>
      <c r="T219" s="122"/>
      <c r="U219" s="37"/>
      <c r="W219" s="14"/>
    </row>
    <row r="220" spans="12:23" ht="12.75" customHeight="1" x14ac:dyDescent="0.2">
      <c r="L220" s="121"/>
      <c r="N220" s="94"/>
      <c r="O220" s="121" t="s">
        <v>55</v>
      </c>
      <c r="T220" s="122"/>
      <c r="U220" s="37"/>
      <c r="W220" s="14"/>
    </row>
    <row r="221" spans="12:23" ht="12.75" customHeight="1" x14ac:dyDescent="0.25">
      <c r="M221" s="124"/>
      <c r="N221" s="109"/>
      <c r="O221" s="111"/>
      <c r="P221" s="111" t="s">
        <v>56</v>
      </c>
      <c r="Q221" s="111"/>
      <c r="R221" s="111"/>
      <c r="S221" s="111"/>
      <c r="T221" s="123">
        <f>IF(S213=T216,0,U213/(S213-T216))</f>
        <v>0</v>
      </c>
      <c r="U221" s="119"/>
      <c r="W221" s="14"/>
    </row>
    <row r="222" spans="12:23" ht="12.75" customHeight="1" x14ac:dyDescent="0.2">
      <c r="N222" s="109">
        <v>9</v>
      </c>
      <c r="O222" s="111" t="s">
        <v>57</v>
      </c>
      <c r="P222" s="111"/>
      <c r="Q222" s="111"/>
      <c r="R222" s="111"/>
      <c r="S222" s="111"/>
      <c r="T222" s="120">
        <f>AI186</f>
        <v>0</v>
      </c>
      <c r="U222" s="119"/>
      <c r="W222" s="14"/>
    </row>
    <row r="223" spans="12:23" ht="12.75" customHeight="1" x14ac:dyDescent="0.2">
      <c r="N223" s="117">
        <v>10</v>
      </c>
      <c r="O223" s="111" t="s">
        <v>58</v>
      </c>
      <c r="P223" s="111"/>
      <c r="Q223" s="111"/>
      <c r="R223" s="111"/>
      <c r="S223" s="111"/>
      <c r="T223" s="125" t="str">
        <f>IF(T222&gt;9999.999,"0.000",IF(T222&gt;4999.999,".050",IF(T222&gt;2499.999,".075",IF(T222&gt;999.999,"0.100",IF(T222&gt;499.999,"0.150","Not Credible")))))</f>
        <v>Not Credible</v>
      </c>
      <c r="U223" s="126"/>
      <c r="W223" s="14"/>
    </row>
    <row r="224" spans="12:23" ht="12.75" customHeight="1" x14ac:dyDescent="0.2">
      <c r="N224" s="94">
        <v>11</v>
      </c>
      <c r="O224" s="14" t="s">
        <v>59</v>
      </c>
      <c r="T224" s="97"/>
      <c r="U224" s="37"/>
      <c r="W224" s="14"/>
    </row>
    <row r="225" spans="1:35" ht="12.75" customHeight="1" x14ac:dyDescent="0.2">
      <c r="N225" s="109"/>
      <c r="O225" s="111"/>
      <c r="P225" s="111" t="s">
        <v>60</v>
      </c>
      <c r="Q225" s="111"/>
      <c r="R225" s="111"/>
      <c r="S225" s="111"/>
      <c r="T225" s="123" t="str">
        <f>IF($T$222&lt;499.999,"Not Credible",T221+T223)</f>
        <v>Not Credible</v>
      </c>
      <c r="U225" s="119"/>
      <c r="W225" s="38"/>
    </row>
    <row r="226" spans="1:35" ht="12.75" customHeight="1" x14ac:dyDescent="0.2">
      <c r="N226" s="94">
        <v>12</v>
      </c>
      <c r="O226" s="14" t="s">
        <v>61</v>
      </c>
      <c r="T226" s="127" t="s">
        <v>62</v>
      </c>
      <c r="U226" s="37"/>
      <c r="W226" s="38"/>
    </row>
    <row r="227" spans="1:35" ht="12.75" customHeight="1" x14ac:dyDescent="0.2">
      <c r="L227" s="121"/>
      <c r="N227" s="109"/>
      <c r="O227" s="128"/>
      <c r="P227" s="128" t="s">
        <v>63</v>
      </c>
      <c r="Q227" s="111"/>
      <c r="R227" s="111"/>
      <c r="S227" s="111"/>
      <c r="T227" s="129" t="str">
        <f>IF($T$222&lt;499.999,"Not Credible",(S213-T216)*T225)</f>
        <v>Not Credible</v>
      </c>
      <c r="U227" s="130"/>
      <c r="W227" s="38"/>
    </row>
    <row r="228" spans="1:35" ht="12.75" customHeight="1" x14ac:dyDescent="0.2">
      <c r="N228" s="94">
        <v>13</v>
      </c>
      <c r="O228" s="14" t="s">
        <v>64</v>
      </c>
      <c r="T228" s="97"/>
      <c r="U228" s="37"/>
      <c r="W228" s="38"/>
    </row>
    <row r="229" spans="1:35" ht="12.75" customHeight="1" x14ac:dyDescent="0.2">
      <c r="N229" s="109"/>
      <c r="O229" s="111"/>
      <c r="P229" s="111" t="s">
        <v>65</v>
      </c>
      <c r="Q229" s="111"/>
      <c r="R229" s="111"/>
      <c r="S229" s="111"/>
      <c r="T229" s="129" t="str">
        <f>IF($T$222&lt;499.999,"Not Credible",IF(S213-T216-T227/T218&lt;0,0,S213-T216-T227/T218))</f>
        <v>Not Credible</v>
      </c>
      <c r="U229" s="119"/>
      <c r="W229" s="38"/>
      <c r="X229" s="38"/>
    </row>
    <row r="230" spans="1:35" ht="12.75" customHeight="1" x14ac:dyDescent="0.2">
      <c r="N230" s="94">
        <v>14</v>
      </c>
      <c r="O230" s="14" t="s">
        <v>66</v>
      </c>
      <c r="T230" s="97"/>
      <c r="U230" s="37"/>
      <c r="W230" s="14"/>
    </row>
    <row r="231" spans="1:35" ht="12.75" customHeight="1" x14ac:dyDescent="0.2">
      <c r="N231" s="131"/>
      <c r="O231" s="41"/>
      <c r="P231" s="41" t="s">
        <v>67</v>
      </c>
      <c r="Q231" s="41"/>
      <c r="R231" s="41"/>
      <c r="S231" s="41"/>
      <c r="T231" s="132" t="str">
        <f>IF(T229="Not Credible","Not Credible",AH182*0.005)</f>
        <v>Not Credible</v>
      </c>
      <c r="U231" s="42"/>
      <c r="W231" s="14"/>
    </row>
    <row r="232" spans="1:35" ht="12.75" customHeight="1" x14ac:dyDescent="0.2">
      <c r="N232" s="16"/>
      <c r="S232" s="133"/>
      <c r="W232" s="14"/>
    </row>
    <row r="233" spans="1:35" ht="12.75" customHeight="1" x14ac:dyDescent="0.2">
      <c r="W233" s="14"/>
    </row>
    <row r="234" spans="1:35" ht="12.75" customHeight="1" x14ac:dyDescent="0.2">
      <c r="L234" s="134"/>
      <c r="M234" s="135"/>
      <c r="N234" s="136" t="s">
        <v>68</v>
      </c>
      <c r="O234" s="137"/>
      <c r="P234" s="138"/>
      <c r="Q234" s="138"/>
      <c r="R234" s="139"/>
      <c r="S234" s="139"/>
      <c r="T234" s="139"/>
      <c r="U234" s="140"/>
      <c r="W234" s="14"/>
    </row>
    <row r="235" spans="1:35" ht="12.75" customHeight="1" x14ac:dyDescent="0.2">
      <c r="L235" s="134"/>
      <c r="M235" s="135"/>
      <c r="N235" s="141"/>
      <c r="O235" s="142"/>
      <c r="P235" s="90"/>
      <c r="Q235" s="90"/>
      <c r="R235" s="143"/>
      <c r="S235" s="143"/>
      <c r="T235" s="143"/>
      <c r="U235" s="144"/>
      <c r="W235" s="14"/>
    </row>
    <row r="236" spans="1:35" ht="12.75" customHeight="1" x14ac:dyDescent="0.2">
      <c r="L236" s="135"/>
      <c r="M236" s="135"/>
      <c r="N236" s="145" t="s">
        <v>69</v>
      </c>
      <c r="O236" s="24" t="s">
        <v>70</v>
      </c>
      <c r="P236" s="24"/>
      <c r="Q236" s="135"/>
      <c r="T236" s="23"/>
      <c r="U236" s="61" t="str">
        <f>IF(T222&lt;500,"Experience Not Credible"," ")</f>
        <v>Experience Not Credible</v>
      </c>
      <c r="W236" s="14"/>
    </row>
    <row r="237" spans="1:35" s="146" customFormat="1" ht="12.75" customHeight="1" x14ac:dyDescent="0.25">
      <c r="A237" s="16"/>
      <c r="B237" s="14"/>
      <c r="C237" s="14"/>
      <c r="D237" s="14"/>
      <c r="E237" s="14"/>
      <c r="L237" s="135"/>
      <c r="M237" s="135"/>
      <c r="N237" s="145" t="s">
        <v>69</v>
      </c>
      <c r="O237" s="24" t="s">
        <v>71</v>
      </c>
      <c r="P237" s="24"/>
      <c r="Q237" s="135"/>
      <c r="R237" s="14"/>
      <c r="S237" s="14"/>
      <c r="T237" s="14"/>
      <c r="U237" s="61" t="str">
        <f>IF(AND(T222&gt;=500,T225&gt;T218),"Experience Ratio Exceeds Benchmark Ratio"," ")</f>
        <v xml:space="preserve"> </v>
      </c>
      <c r="V237" s="14"/>
      <c r="W237" s="14"/>
      <c r="AI237" s="14"/>
    </row>
    <row r="238" spans="1:35" ht="12.75" customHeight="1" x14ac:dyDescent="0.25">
      <c r="L238" s="135"/>
      <c r="M238" s="135"/>
      <c r="N238" s="145" t="s">
        <v>69</v>
      </c>
      <c r="O238" s="24" t="s">
        <v>72</v>
      </c>
      <c r="P238" s="24"/>
      <c r="Q238" s="135"/>
      <c r="T238" s="23"/>
      <c r="U238" s="61" t="str">
        <f>IF(AND(0&lt;T229,T229&lt;T231),"De Minimis Amount Exceeds Refund Due"," ")</f>
        <v xml:space="preserve"> </v>
      </c>
      <c r="W238" s="14"/>
      <c r="AI238" s="146"/>
    </row>
    <row r="239" spans="1:35" ht="12.75" customHeight="1" x14ac:dyDescent="0.2">
      <c r="N239" s="94"/>
      <c r="U239" s="37"/>
      <c r="W239" s="14"/>
    </row>
    <row r="240" spans="1:35" ht="12.75" customHeight="1" x14ac:dyDescent="0.2">
      <c r="L240" s="135"/>
      <c r="M240" s="135"/>
      <c r="N240" s="147" t="s">
        <v>73</v>
      </c>
      <c r="O240" s="148"/>
      <c r="P240" s="148"/>
      <c r="Q240" s="148"/>
      <c r="R240" s="149"/>
      <c r="S240" s="149"/>
      <c r="T240" s="149"/>
      <c r="U240" s="150"/>
      <c r="W240" s="14"/>
    </row>
    <row r="241" spans="12:23" ht="12.75" customHeight="1" x14ac:dyDescent="0.2">
      <c r="L241" s="135"/>
      <c r="M241" s="135"/>
      <c r="N241" s="151"/>
      <c r="O241" s="90"/>
      <c r="P241" s="90"/>
      <c r="Q241" s="90"/>
      <c r="R241" s="143"/>
      <c r="S241" s="143"/>
      <c r="T241" s="143"/>
      <c r="U241" s="144"/>
      <c r="W241" s="14"/>
    </row>
    <row r="242" spans="12:23" ht="12.75" customHeight="1" x14ac:dyDescent="0.2">
      <c r="L242" s="135"/>
      <c r="M242" s="135"/>
      <c r="N242" s="152" t="s">
        <v>74</v>
      </c>
      <c r="O242" s="153" t="s">
        <v>75</v>
      </c>
      <c r="P242" s="154"/>
      <c r="Q242" s="154"/>
      <c r="R242" s="41"/>
      <c r="S242" s="41"/>
      <c r="T242" s="41"/>
      <c r="U242" s="87" t="str">
        <f>IF(T229&gt;T231,"Refund Due Exceeds De Minimis Amount               "," ")</f>
        <v xml:space="preserve"> </v>
      </c>
      <c r="W242" s="14"/>
    </row>
    <row r="243" spans="12:23" ht="12.75" customHeight="1" x14ac:dyDescent="0.2">
      <c r="W243" s="14"/>
    </row>
    <row r="244" spans="12:23" ht="12.75" customHeight="1" x14ac:dyDescent="0.2">
      <c r="W244" s="14"/>
    </row>
    <row r="245" spans="12:23" ht="12.75" customHeight="1" x14ac:dyDescent="0.2">
      <c r="P245" s="30"/>
      <c r="Q245" s="138" t="s">
        <v>76</v>
      </c>
      <c r="R245" s="138"/>
      <c r="S245" s="34"/>
      <c r="W245" s="14"/>
    </row>
    <row r="246" spans="12:23" ht="12.75" customHeight="1" x14ac:dyDescent="0.2">
      <c r="P246" s="35"/>
      <c r="S246" s="37"/>
      <c r="W246" s="14"/>
    </row>
    <row r="247" spans="12:23" ht="12.75" customHeight="1" x14ac:dyDescent="0.2">
      <c r="P247" s="155"/>
      <c r="Q247" s="156" t="s">
        <v>77</v>
      </c>
      <c r="R247" s="157" t="s">
        <v>78</v>
      </c>
      <c r="S247" s="158"/>
      <c r="W247" s="14"/>
    </row>
    <row r="248" spans="12:23" ht="12.75" customHeight="1" x14ac:dyDescent="0.2">
      <c r="P248" s="35"/>
      <c r="Q248" s="159" t="s">
        <v>79</v>
      </c>
      <c r="R248" s="89" t="s">
        <v>80</v>
      </c>
      <c r="S248" s="37"/>
      <c r="W248" s="14"/>
    </row>
    <row r="249" spans="12:23" ht="12.75" customHeight="1" x14ac:dyDescent="0.2">
      <c r="P249" s="35"/>
      <c r="Q249" s="159" t="s">
        <v>81</v>
      </c>
      <c r="R249" s="160">
        <v>0.15</v>
      </c>
      <c r="S249" s="37"/>
      <c r="W249" s="14"/>
    </row>
    <row r="250" spans="12:23" ht="12.75" customHeight="1" x14ac:dyDescent="0.2">
      <c r="P250" s="35"/>
      <c r="Q250" s="159" t="s">
        <v>82</v>
      </c>
      <c r="R250" s="160">
        <v>0.1</v>
      </c>
      <c r="S250" s="37"/>
      <c r="W250" s="14"/>
    </row>
    <row r="251" spans="12:23" ht="12.75" customHeight="1" x14ac:dyDescent="0.2">
      <c r="P251" s="35"/>
      <c r="Q251" s="159" t="s">
        <v>83</v>
      </c>
      <c r="R251" s="160">
        <v>7.4999999999999997E-2</v>
      </c>
      <c r="S251" s="37"/>
      <c r="W251" s="14"/>
    </row>
    <row r="252" spans="12:23" ht="12.75" customHeight="1" x14ac:dyDescent="0.2">
      <c r="P252" s="35"/>
      <c r="Q252" s="159" t="s">
        <v>84</v>
      </c>
      <c r="R252" s="160">
        <v>0.05</v>
      </c>
      <c r="S252" s="37"/>
      <c r="V252" s="135"/>
      <c r="W252" s="14"/>
    </row>
    <row r="253" spans="12:23" ht="12.75" customHeight="1" x14ac:dyDescent="0.2">
      <c r="P253" s="40"/>
      <c r="Q253" s="161" t="s">
        <v>85</v>
      </c>
      <c r="R253" s="162">
        <v>0</v>
      </c>
      <c r="S253" s="42"/>
      <c r="W253" s="14"/>
    </row>
    <row r="254" spans="12:23" ht="12.75" customHeight="1" x14ac:dyDescent="0.2">
      <c r="P254" s="103"/>
      <c r="Q254" s="38"/>
      <c r="W254" s="14"/>
    </row>
    <row r="255" spans="12:23" ht="12.75" customHeight="1" x14ac:dyDescent="0.2">
      <c r="W255" s="14"/>
    </row>
    <row r="256" spans="12:23" ht="12.75" customHeight="1" x14ac:dyDescent="0.2">
      <c r="L256" s="163"/>
      <c r="M256" s="164" t="s">
        <v>86</v>
      </c>
      <c r="N256" s="164" t="s">
        <v>87</v>
      </c>
      <c r="O256" s="164" t="s">
        <v>88</v>
      </c>
      <c r="P256" s="164" t="s">
        <v>89</v>
      </c>
      <c r="Q256" s="164" t="s">
        <v>90</v>
      </c>
      <c r="R256" s="164" t="s">
        <v>91</v>
      </c>
      <c r="S256" s="164" t="s">
        <v>92</v>
      </c>
      <c r="T256" s="164" t="s">
        <v>93</v>
      </c>
      <c r="U256" s="164" t="s">
        <v>94</v>
      </c>
      <c r="V256" s="164" t="s">
        <v>95</v>
      </c>
      <c r="W256" s="165" t="s">
        <v>96</v>
      </c>
    </row>
    <row r="257" spans="12:25" ht="12.75" customHeight="1" x14ac:dyDescent="0.2">
      <c r="L257" s="59" t="s">
        <v>97</v>
      </c>
      <c r="M257" s="166"/>
      <c r="N257" s="166" t="s">
        <v>33</v>
      </c>
      <c r="O257" s="166"/>
      <c r="P257" s="166"/>
      <c r="Q257" s="166" t="s">
        <v>98</v>
      </c>
      <c r="R257" s="166"/>
      <c r="S257" s="166"/>
      <c r="T257" s="166"/>
      <c r="U257" s="166" t="s">
        <v>98</v>
      </c>
      <c r="V257" s="166"/>
      <c r="W257" s="167" t="s">
        <v>99</v>
      </c>
      <c r="Y257" s="38"/>
    </row>
    <row r="258" spans="12:25" ht="12.75" customHeight="1" x14ac:dyDescent="0.2">
      <c r="L258" s="59" t="s">
        <v>15</v>
      </c>
      <c r="M258" s="166" t="s">
        <v>15</v>
      </c>
      <c r="N258" s="166" t="s">
        <v>35</v>
      </c>
      <c r="O258" s="166" t="s">
        <v>100</v>
      </c>
      <c r="P258" s="168" t="s">
        <v>101</v>
      </c>
      <c r="Q258" s="166" t="s">
        <v>102</v>
      </c>
      <c r="R258" s="168" t="s">
        <v>103</v>
      </c>
      <c r="S258" s="166" t="s">
        <v>100</v>
      </c>
      <c r="T258" s="168" t="s">
        <v>104</v>
      </c>
      <c r="U258" s="166" t="s">
        <v>102</v>
      </c>
      <c r="V258" s="168" t="s">
        <v>105</v>
      </c>
      <c r="W258" s="167" t="s">
        <v>106</v>
      </c>
    </row>
    <row r="259" spans="12:25" ht="12.75" customHeight="1" x14ac:dyDescent="0.2">
      <c r="L259" s="169"/>
      <c r="M259" s="55"/>
      <c r="N259" s="55"/>
      <c r="O259" s="55"/>
      <c r="P259" s="170"/>
      <c r="Q259" s="55"/>
      <c r="R259" s="170"/>
      <c r="S259" s="55"/>
      <c r="T259" s="170"/>
      <c r="U259" s="55"/>
      <c r="V259" s="170"/>
      <c r="W259" s="171"/>
    </row>
    <row r="260" spans="12:25" ht="12.75" customHeight="1" x14ac:dyDescent="0.2">
      <c r="L260" s="172">
        <f>IF($U$2&gt;0,+$U$2-1," ")</f>
        <v>2022</v>
      </c>
      <c r="M260" s="173">
        <v>1</v>
      </c>
      <c r="N260" s="174">
        <f>IF(L260=" "," ",HLOOKUP(L260,$A$17:$AI$187,3+(L260-1992)*5))</f>
        <v>0</v>
      </c>
      <c r="O260" s="175">
        <v>2.77</v>
      </c>
      <c r="P260" s="174">
        <f t="shared" ref="P260:P273" si="13">IF(N260=" "," ",N260*O260)</f>
        <v>0</v>
      </c>
      <c r="Q260" s="175">
        <v>0.50700000000000001</v>
      </c>
      <c r="R260" s="174">
        <f t="shared" ref="R260:R273" si="14">IF(P260=" "," ",P260*Q260)</f>
        <v>0</v>
      </c>
      <c r="S260" s="175">
        <v>0</v>
      </c>
      <c r="T260" s="174">
        <f t="shared" ref="T260:T273" si="15">IF(R260=" "," ",N260*S260)</f>
        <v>0</v>
      </c>
      <c r="U260" s="175">
        <v>0</v>
      </c>
      <c r="V260" s="174">
        <f t="shared" ref="V260:V288" si="16">IF(T260=" "," ",T260*U260)</f>
        <v>0</v>
      </c>
      <c r="W260" s="176">
        <v>0.46</v>
      </c>
    </row>
    <row r="261" spans="12:25" ht="12.75" customHeight="1" x14ac:dyDescent="0.2">
      <c r="L261" s="172">
        <f t="shared" ref="L261:L288" si="17">IF(($U$2-M260)&gt;1992,+L260-1," ")</f>
        <v>2021</v>
      </c>
      <c r="M261" s="173">
        <f t="shared" ref="M261:M290" si="18">M260+1</f>
        <v>2</v>
      </c>
      <c r="N261" s="174">
        <f t="shared" ref="N261:N290" si="19">IF(L261=" "," ",HLOOKUP(L261,$A$17:$AI$187,3+(L261-1992)*5))</f>
        <v>0</v>
      </c>
      <c r="O261" s="175">
        <v>4.1749999999999998</v>
      </c>
      <c r="P261" s="174">
        <f t="shared" si="13"/>
        <v>0</v>
      </c>
      <c r="Q261" s="175">
        <v>0.56699999999999995</v>
      </c>
      <c r="R261" s="174">
        <f t="shared" si="14"/>
        <v>0</v>
      </c>
      <c r="S261" s="175">
        <v>0</v>
      </c>
      <c r="T261" s="174">
        <f t="shared" si="15"/>
        <v>0</v>
      </c>
      <c r="U261" s="175">
        <v>0</v>
      </c>
      <c r="V261" s="174">
        <f t="shared" si="16"/>
        <v>0</v>
      </c>
      <c r="W261" s="177">
        <v>0.63</v>
      </c>
    </row>
    <row r="262" spans="12:25" ht="12.75" customHeight="1" x14ac:dyDescent="0.2">
      <c r="L262" s="172">
        <f t="shared" si="17"/>
        <v>2020</v>
      </c>
      <c r="M262" s="173">
        <f t="shared" si="18"/>
        <v>3</v>
      </c>
      <c r="N262" s="174">
        <f t="shared" si="19"/>
        <v>0</v>
      </c>
      <c r="O262" s="175">
        <v>4.1749999999999998</v>
      </c>
      <c r="P262" s="174">
        <f t="shared" si="13"/>
        <v>0</v>
      </c>
      <c r="Q262" s="175">
        <v>0.56699999999999995</v>
      </c>
      <c r="R262" s="174">
        <f t="shared" si="14"/>
        <v>0</v>
      </c>
      <c r="S262" s="175">
        <v>1.194</v>
      </c>
      <c r="T262" s="174">
        <f t="shared" si="15"/>
        <v>0</v>
      </c>
      <c r="U262" s="175">
        <v>0.75900000000000001</v>
      </c>
      <c r="V262" s="174">
        <f t="shared" si="16"/>
        <v>0</v>
      </c>
      <c r="W262" s="177">
        <v>0.75</v>
      </c>
    </row>
    <row r="263" spans="12:25" ht="12.75" customHeight="1" x14ac:dyDescent="0.2">
      <c r="L263" s="172">
        <f t="shared" si="17"/>
        <v>2019</v>
      </c>
      <c r="M263" s="173">
        <f t="shared" si="18"/>
        <v>4</v>
      </c>
      <c r="N263" s="174">
        <f t="shared" si="19"/>
        <v>0</v>
      </c>
      <c r="O263" s="175">
        <v>4.1749999999999998</v>
      </c>
      <c r="P263" s="174">
        <f t="shared" si="13"/>
        <v>0</v>
      </c>
      <c r="Q263" s="175">
        <v>0.56699999999999995</v>
      </c>
      <c r="R263" s="174">
        <f t="shared" si="14"/>
        <v>0</v>
      </c>
      <c r="S263" s="175">
        <v>2.2450000000000001</v>
      </c>
      <c r="T263" s="174">
        <f t="shared" si="15"/>
        <v>0</v>
      </c>
      <c r="U263" s="175">
        <v>0.77100000000000002</v>
      </c>
      <c r="V263" s="174">
        <f t="shared" si="16"/>
        <v>0</v>
      </c>
      <c r="W263" s="177">
        <v>0.77</v>
      </c>
    </row>
    <row r="264" spans="12:25" ht="12.75" customHeight="1" x14ac:dyDescent="0.2">
      <c r="L264" s="172">
        <f t="shared" si="17"/>
        <v>2018</v>
      </c>
      <c r="M264" s="173">
        <f t="shared" si="18"/>
        <v>5</v>
      </c>
      <c r="N264" s="174">
        <f t="shared" si="19"/>
        <v>0</v>
      </c>
      <c r="O264" s="175">
        <v>4.1749999999999998</v>
      </c>
      <c r="P264" s="174">
        <f t="shared" si="13"/>
        <v>0</v>
      </c>
      <c r="Q264" s="175">
        <v>0.56699999999999995</v>
      </c>
      <c r="R264" s="174">
        <f t="shared" si="14"/>
        <v>0</v>
      </c>
      <c r="S264" s="175">
        <v>3.17</v>
      </c>
      <c r="T264" s="174">
        <f t="shared" si="15"/>
        <v>0</v>
      </c>
      <c r="U264" s="175">
        <v>0.78200000000000003</v>
      </c>
      <c r="V264" s="174">
        <f t="shared" si="16"/>
        <v>0</v>
      </c>
      <c r="W264" s="176">
        <v>0.8</v>
      </c>
    </row>
    <row r="265" spans="12:25" ht="12.75" customHeight="1" x14ac:dyDescent="0.2">
      <c r="L265" s="172">
        <f t="shared" si="17"/>
        <v>2017</v>
      </c>
      <c r="M265" s="173">
        <f t="shared" si="18"/>
        <v>6</v>
      </c>
      <c r="N265" s="174">
        <f t="shared" si="19"/>
        <v>0</v>
      </c>
      <c r="O265" s="175">
        <v>4.1749999999999998</v>
      </c>
      <c r="P265" s="174">
        <f t="shared" si="13"/>
        <v>0</v>
      </c>
      <c r="Q265" s="175">
        <v>0.56699999999999995</v>
      </c>
      <c r="R265" s="174">
        <f t="shared" si="14"/>
        <v>0</v>
      </c>
      <c r="S265" s="175">
        <v>3.9980000000000002</v>
      </c>
      <c r="T265" s="174">
        <f t="shared" si="15"/>
        <v>0</v>
      </c>
      <c r="U265" s="175">
        <v>0.79200000000000004</v>
      </c>
      <c r="V265" s="174">
        <f t="shared" si="16"/>
        <v>0</v>
      </c>
      <c r="W265" s="177">
        <v>0.82</v>
      </c>
    </row>
    <row r="266" spans="12:25" ht="12.75" customHeight="1" x14ac:dyDescent="0.2">
      <c r="L266" s="172">
        <f t="shared" si="17"/>
        <v>2016</v>
      </c>
      <c r="M266" s="173">
        <f t="shared" si="18"/>
        <v>7</v>
      </c>
      <c r="N266" s="174">
        <f t="shared" si="19"/>
        <v>0</v>
      </c>
      <c r="O266" s="175">
        <v>4.1749999999999998</v>
      </c>
      <c r="P266" s="174">
        <f t="shared" si="13"/>
        <v>0</v>
      </c>
      <c r="Q266" s="175">
        <v>0.56699999999999995</v>
      </c>
      <c r="R266" s="174">
        <f t="shared" si="14"/>
        <v>0</v>
      </c>
      <c r="S266" s="175">
        <v>4.7539999999999996</v>
      </c>
      <c r="T266" s="174">
        <f t="shared" si="15"/>
        <v>0</v>
      </c>
      <c r="U266" s="175">
        <v>0.80200000000000005</v>
      </c>
      <c r="V266" s="174">
        <f t="shared" si="16"/>
        <v>0</v>
      </c>
      <c r="W266" s="177">
        <v>0.84</v>
      </c>
    </row>
    <row r="267" spans="12:25" ht="12.75" customHeight="1" x14ac:dyDescent="0.2">
      <c r="L267" s="172">
        <f t="shared" si="17"/>
        <v>2015</v>
      </c>
      <c r="M267" s="173">
        <f t="shared" si="18"/>
        <v>8</v>
      </c>
      <c r="N267" s="174">
        <f t="shared" si="19"/>
        <v>0</v>
      </c>
      <c r="O267" s="175">
        <v>4.1749999999999998</v>
      </c>
      <c r="P267" s="174">
        <f t="shared" si="13"/>
        <v>0</v>
      </c>
      <c r="Q267" s="175">
        <v>0.56699999999999995</v>
      </c>
      <c r="R267" s="174">
        <f t="shared" si="14"/>
        <v>0</v>
      </c>
      <c r="S267" s="175">
        <v>5.4450000000000003</v>
      </c>
      <c r="T267" s="174">
        <f t="shared" si="15"/>
        <v>0</v>
      </c>
      <c r="U267" s="175">
        <v>0.81100000000000005</v>
      </c>
      <c r="V267" s="174">
        <f t="shared" si="16"/>
        <v>0</v>
      </c>
      <c r="W267" s="177">
        <v>0.87</v>
      </c>
    </row>
    <row r="268" spans="12:25" ht="12.75" customHeight="1" x14ac:dyDescent="0.2">
      <c r="L268" s="172">
        <f t="shared" si="17"/>
        <v>2014</v>
      </c>
      <c r="M268" s="173">
        <f t="shared" si="18"/>
        <v>9</v>
      </c>
      <c r="N268" s="174">
        <f t="shared" si="19"/>
        <v>0</v>
      </c>
      <c r="O268" s="175">
        <v>4.1749999999999998</v>
      </c>
      <c r="P268" s="174">
        <f t="shared" si="13"/>
        <v>0</v>
      </c>
      <c r="Q268" s="175">
        <v>0.56699999999999995</v>
      </c>
      <c r="R268" s="174">
        <f t="shared" si="14"/>
        <v>0</v>
      </c>
      <c r="S268" s="175">
        <v>6.0750000000000002</v>
      </c>
      <c r="T268" s="174">
        <f t="shared" si="15"/>
        <v>0</v>
      </c>
      <c r="U268" s="175">
        <v>0.81799999999999995</v>
      </c>
      <c r="V268" s="174">
        <f t="shared" si="16"/>
        <v>0</v>
      </c>
      <c r="W268" s="177">
        <v>0.88</v>
      </c>
    </row>
    <row r="269" spans="12:25" ht="12.75" customHeight="1" x14ac:dyDescent="0.2">
      <c r="L269" s="172">
        <f t="shared" si="17"/>
        <v>2013</v>
      </c>
      <c r="M269" s="173">
        <f t="shared" si="18"/>
        <v>10</v>
      </c>
      <c r="N269" s="174">
        <f t="shared" si="19"/>
        <v>0</v>
      </c>
      <c r="O269" s="175">
        <v>4.1749999999999998</v>
      </c>
      <c r="P269" s="174">
        <f t="shared" si="13"/>
        <v>0</v>
      </c>
      <c r="Q269" s="175">
        <v>0.56699999999999995</v>
      </c>
      <c r="R269" s="174">
        <f t="shared" si="14"/>
        <v>0</v>
      </c>
      <c r="S269" s="175">
        <v>6.65</v>
      </c>
      <c r="T269" s="174">
        <f t="shared" si="15"/>
        <v>0</v>
      </c>
      <c r="U269" s="175">
        <v>0.82399999999999995</v>
      </c>
      <c r="V269" s="174">
        <f t="shared" si="16"/>
        <v>0</v>
      </c>
      <c r="W269" s="177">
        <v>0.88</v>
      </c>
    </row>
    <row r="270" spans="12:25" ht="12.75" customHeight="1" x14ac:dyDescent="0.2">
      <c r="L270" s="172">
        <f t="shared" si="17"/>
        <v>2012</v>
      </c>
      <c r="M270" s="173">
        <f t="shared" si="18"/>
        <v>11</v>
      </c>
      <c r="N270" s="174">
        <f t="shared" si="19"/>
        <v>0</v>
      </c>
      <c r="O270" s="175">
        <v>4.1749999999999998</v>
      </c>
      <c r="P270" s="174">
        <f t="shared" si="13"/>
        <v>0</v>
      </c>
      <c r="Q270" s="175">
        <v>0.56699999999999995</v>
      </c>
      <c r="R270" s="174">
        <f t="shared" si="14"/>
        <v>0</v>
      </c>
      <c r="S270" s="175">
        <v>7.1760000000000002</v>
      </c>
      <c r="T270" s="174">
        <f t="shared" si="15"/>
        <v>0</v>
      </c>
      <c r="U270" s="175">
        <v>0.82799999999999996</v>
      </c>
      <c r="V270" s="174">
        <f t="shared" si="16"/>
        <v>0</v>
      </c>
      <c r="W270" s="177">
        <v>0.88</v>
      </c>
    </row>
    <row r="271" spans="12:25" ht="12.75" customHeight="1" x14ac:dyDescent="0.2">
      <c r="L271" s="172">
        <f t="shared" si="17"/>
        <v>2011</v>
      </c>
      <c r="M271" s="173">
        <f t="shared" si="18"/>
        <v>12</v>
      </c>
      <c r="N271" s="174">
        <f t="shared" si="19"/>
        <v>0</v>
      </c>
      <c r="O271" s="175">
        <v>4.1749999999999998</v>
      </c>
      <c r="P271" s="174">
        <f t="shared" si="13"/>
        <v>0</v>
      </c>
      <c r="Q271" s="175">
        <v>0.56699999999999995</v>
      </c>
      <c r="R271" s="174">
        <f t="shared" si="14"/>
        <v>0</v>
      </c>
      <c r="S271" s="175">
        <v>7.6550000000000002</v>
      </c>
      <c r="T271" s="174">
        <f t="shared" si="15"/>
        <v>0</v>
      </c>
      <c r="U271" s="175">
        <v>0.83099999999999996</v>
      </c>
      <c r="V271" s="174">
        <f t="shared" si="16"/>
        <v>0</v>
      </c>
      <c r="W271" s="177">
        <v>0.88</v>
      </c>
    </row>
    <row r="272" spans="12:25" ht="12.75" customHeight="1" x14ac:dyDescent="0.2">
      <c r="L272" s="172">
        <f t="shared" si="17"/>
        <v>2010</v>
      </c>
      <c r="M272" s="173">
        <f t="shared" si="18"/>
        <v>13</v>
      </c>
      <c r="N272" s="174">
        <f t="shared" si="19"/>
        <v>0</v>
      </c>
      <c r="O272" s="175">
        <v>4.1749999999999998</v>
      </c>
      <c r="P272" s="174">
        <f t="shared" si="13"/>
        <v>0</v>
      </c>
      <c r="Q272" s="175">
        <v>0.56699999999999995</v>
      </c>
      <c r="R272" s="174">
        <f t="shared" si="14"/>
        <v>0</v>
      </c>
      <c r="S272" s="175">
        <v>8.093</v>
      </c>
      <c r="T272" s="174">
        <f t="shared" si="15"/>
        <v>0</v>
      </c>
      <c r="U272" s="175">
        <v>0.83399999999999996</v>
      </c>
      <c r="V272" s="174">
        <f t="shared" si="16"/>
        <v>0</v>
      </c>
      <c r="W272" s="177">
        <v>0.89</v>
      </c>
    </row>
    <row r="273" spans="12:23" ht="12.75" customHeight="1" x14ac:dyDescent="0.2">
      <c r="L273" s="172">
        <f t="shared" si="17"/>
        <v>2009</v>
      </c>
      <c r="M273" s="173">
        <f>M272+1</f>
        <v>14</v>
      </c>
      <c r="N273" s="174">
        <f t="shared" si="19"/>
        <v>0</v>
      </c>
      <c r="O273" s="175">
        <v>4.1749999999999998</v>
      </c>
      <c r="P273" s="174">
        <f t="shared" si="13"/>
        <v>0</v>
      </c>
      <c r="Q273" s="175">
        <v>0.56699999999999995</v>
      </c>
      <c r="R273" s="174">
        <f t="shared" si="14"/>
        <v>0</v>
      </c>
      <c r="S273" s="175">
        <v>8.4930000000000003</v>
      </c>
      <c r="T273" s="174">
        <f t="shared" si="15"/>
        <v>0</v>
      </c>
      <c r="U273" s="175">
        <v>0.83699999999999997</v>
      </c>
      <c r="V273" s="174">
        <f t="shared" si="16"/>
        <v>0</v>
      </c>
      <c r="W273" s="177">
        <v>0.89</v>
      </c>
    </row>
    <row r="274" spans="12:23" ht="12.75" customHeight="1" x14ac:dyDescent="0.2">
      <c r="L274" s="178">
        <f t="shared" si="17"/>
        <v>2008</v>
      </c>
      <c r="M274" s="179">
        <f t="shared" si="18"/>
        <v>15</v>
      </c>
      <c r="N274" s="174">
        <f>IF(L274=" "," ",HLOOKUP(L274,$A$17:$AI$187,3+(L274-1992)*5)+SUM(N275:N290))</f>
        <v>0</v>
      </c>
      <c r="O274" s="180">
        <v>4.1749999999999998</v>
      </c>
      <c r="P274" s="181">
        <f>IF(N274=" "," ",N274*O274)</f>
        <v>0</v>
      </c>
      <c r="Q274" s="180">
        <v>0.56699999999999995</v>
      </c>
      <c r="R274" s="181">
        <f>IF(P274=" "," ",P274*Q274)</f>
        <v>0</v>
      </c>
      <c r="S274" s="180">
        <v>8.6839999999999993</v>
      </c>
      <c r="T274" s="181">
        <f>IF(R274=" "," ",N274*S274)</f>
        <v>0</v>
      </c>
      <c r="U274" s="180">
        <v>0.83799999999999997</v>
      </c>
      <c r="V274" s="181">
        <f t="shared" si="16"/>
        <v>0</v>
      </c>
      <c r="W274" s="182">
        <v>0.89</v>
      </c>
    </row>
    <row r="275" spans="12:23" ht="15" hidden="1" customHeight="1" x14ac:dyDescent="0.2">
      <c r="L275" s="183">
        <f t="shared" si="17"/>
        <v>2007</v>
      </c>
      <c r="M275" s="184">
        <f t="shared" si="18"/>
        <v>16</v>
      </c>
      <c r="N275" s="185">
        <f t="shared" si="19"/>
        <v>0</v>
      </c>
      <c r="O275" s="186">
        <v>4.1749999999999998</v>
      </c>
      <c r="P275" s="187">
        <f t="shared" ref="P275:P288" si="20">IF(N275=" "," ",N275*O275)</f>
        <v>0</v>
      </c>
      <c r="Q275" s="186">
        <v>0.56699999999999995</v>
      </c>
      <c r="R275" s="187">
        <f t="shared" ref="R275:R288" si="21">IF(P275=" "," ",P275*Q275)</f>
        <v>0</v>
      </c>
      <c r="S275" s="186">
        <v>8.6839999999999993</v>
      </c>
      <c r="T275" s="187">
        <f t="shared" ref="T275:T288" si="22">IF(R275=" "," ",N275*S275)</f>
        <v>0</v>
      </c>
      <c r="U275" s="186">
        <v>0.83799999999999997</v>
      </c>
      <c r="V275" s="187">
        <f t="shared" si="16"/>
        <v>0</v>
      </c>
      <c r="W275" s="188">
        <v>0.89</v>
      </c>
    </row>
    <row r="276" spans="12:23" ht="15" hidden="1" customHeight="1" x14ac:dyDescent="0.2">
      <c r="L276" s="183">
        <f t="shared" si="17"/>
        <v>2006</v>
      </c>
      <c r="M276" s="184">
        <f t="shared" si="18"/>
        <v>17</v>
      </c>
      <c r="N276" s="185">
        <f t="shared" si="19"/>
        <v>0</v>
      </c>
      <c r="O276" s="186">
        <v>4.1749999999999998</v>
      </c>
      <c r="P276" s="187">
        <f t="shared" si="20"/>
        <v>0</v>
      </c>
      <c r="Q276" s="186">
        <v>0.56699999999999995</v>
      </c>
      <c r="R276" s="187">
        <f t="shared" si="21"/>
        <v>0</v>
      </c>
      <c r="S276" s="186">
        <v>8.6839999999999993</v>
      </c>
      <c r="T276" s="187">
        <f t="shared" si="22"/>
        <v>0</v>
      </c>
      <c r="U276" s="186">
        <v>0.83799999999999997</v>
      </c>
      <c r="V276" s="187">
        <f t="shared" si="16"/>
        <v>0</v>
      </c>
      <c r="W276" s="188">
        <v>0.89</v>
      </c>
    </row>
    <row r="277" spans="12:23" ht="15" hidden="1" customHeight="1" x14ac:dyDescent="0.2">
      <c r="L277" s="183">
        <f t="shared" si="17"/>
        <v>2005</v>
      </c>
      <c r="M277" s="184">
        <f t="shared" si="18"/>
        <v>18</v>
      </c>
      <c r="N277" s="185">
        <f t="shared" si="19"/>
        <v>0</v>
      </c>
      <c r="O277" s="186">
        <v>4.1749999999999998</v>
      </c>
      <c r="P277" s="187">
        <f t="shared" si="20"/>
        <v>0</v>
      </c>
      <c r="Q277" s="186">
        <v>0.56699999999999995</v>
      </c>
      <c r="R277" s="187">
        <f t="shared" si="21"/>
        <v>0</v>
      </c>
      <c r="S277" s="186">
        <v>8.6839999999999993</v>
      </c>
      <c r="T277" s="187">
        <f t="shared" si="22"/>
        <v>0</v>
      </c>
      <c r="U277" s="186">
        <v>0.83799999999999997</v>
      </c>
      <c r="V277" s="187">
        <f t="shared" si="16"/>
        <v>0</v>
      </c>
      <c r="W277" s="188">
        <v>0.89</v>
      </c>
    </row>
    <row r="278" spans="12:23" ht="15" hidden="1" customHeight="1" x14ac:dyDescent="0.2">
      <c r="L278" s="183">
        <f t="shared" si="17"/>
        <v>2004</v>
      </c>
      <c r="M278" s="184">
        <f t="shared" si="18"/>
        <v>19</v>
      </c>
      <c r="N278" s="185">
        <f t="shared" si="19"/>
        <v>0</v>
      </c>
      <c r="O278" s="186">
        <v>4.1749999999999998</v>
      </c>
      <c r="P278" s="187">
        <f t="shared" si="20"/>
        <v>0</v>
      </c>
      <c r="Q278" s="186">
        <v>0.56699999999999995</v>
      </c>
      <c r="R278" s="187">
        <f t="shared" si="21"/>
        <v>0</v>
      </c>
      <c r="S278" s="186">
        <v>8.6839999999999993</v>
      </c>
      <c r="T278" s="187">
        <f t="shared" si="22"/>
        <v>0</v>
      </c>
      <c r="U278" s="186">
        <v>0.83799999999999997</v>
      </c>
      <c r="V278" s="187">
        <f t="shared" si="16"/>
        <v>0</v>
      </c>
      <c r="W278" s="188">
        <v>0.89</v>
      </c>
    </row>
    <row r="279" spans="12:23" ht="15" hidden="1" customHeight="1" x14ac:dyDescent="0.2">
      <c r="L279" s="183">
        <f t="shared" si="17"/>
        <v>2003</v>
      </c>
      <c r="M279" s="184">
        <f t="shared" si="18"/>
        <v>20</v>
      </c>
      <c r="N279" s="185">
        <f t="shared" si="19"/>
        <v>0</v>
      </c>
      <c r="O279" s="186">
        <v>4.1749999999999998</v>
      </c>
      <c r="P279" s="187">
        <f t="shared" si="20"/>
        <v>0</v>
      </c>
      <c r="Q279" s="186">
        <v>0.56699999999999995</v>
      </c>
      <c r="R279" s="187">
        <f t="shared" si="21"/>
        <v>0</v>
      </c>
      <c r="S279" s="186">
        <v>8.6839999999999993</v>
      </c>
      <c r="T279" s="187">
        <f t="shared" si="22"/>
        <v>0</v>
      </c>
      <c r="U279" s="186">
        <v>0.83799999999999997</v>
      </c>
      <c r="V279" s="187">
        <f t="shared" si="16"/>
        <v>0</v>
      </c>
      <c r="W279" s="188">
        <v>0.89</v>
      </c>
    </row>
    <row r="280" spans="12:23" ht="15" hidden="1" customHeight="1" x14ac:dyDescent="0.2">
      <c r="L280" s="183">
        <f t="shared" si="17"/>
        <v>2002</v>
      </c>
      <c r="M280" s="184">
        <f t="shared" si="18"/>
        <v>21</v>
      </c>
      <c r="N280" s="185">
        <f t="shared" si="19"/>
        <v>0</v>
      </c>
      <c r="O280" s="186">
        <v>4.1749999999999998</v>
      </c>
      <c r="P280" s="187">
        <f t="shared" si="20"/>
        <v>0</v>
      </c>
      <c r="Q280" s="186">
        <v>0.56699999999999995</v>
      </c>
      <c r="R280" s="187">
        <f t="shared" si="21"/>
        <v>0</v>
      </c>
      <c r="S280" s="186">
        <v>8.6839999999999993</v>
      </c>
      <c r="T280" s="187">
        <f t="shared" si="22"/>
        <v>0</v>
      </c>
      <c r="U280" s="186">
        <v>0.83799999999999997</v>
      </c>
      <c r="V280" s="187">
        <f t="shared" si="16"/>
        <v>0</v>
      </c>
      <c r="W280" s="188">
        <v>0.89</v>
      </c>
    </row>
    <row r="281" spans="12:23" ht="15" hidden="1" customHeight="1" x14ac:dyDescent="0.2">
      <c r="L281" s="183">
        <f t="shared" si="17"/>
        <v>2001</v>
      </c>
      <c r="M281" s="184">
        <f t="shared" si="18"/>
        <v>22</v>
      </c>
      <c r="N281" s="185">
        <f t="shared" si="19"/>
        <v>0</v>
      </c>
      <c r="O281" s="186">
        <v>4.1749999999999998</v>
      </c>
      <c r="P281" s="187">
        <f>IF(N281=" "," ",N281*O281)</f>
        <v>0</v>
      </c>
      <c r="Q281" s="186">
        <v>0.56699999999999995</v>
      </c>
      <c r="R281" s="187">
        <f>IF(P281=" "," ",P281*Q281)</f>
        <v>0</v>
      </c>
      <c r="S281" s="186">
        <v>8.6839999999999993</v>
      </c>
      <c r="T281" s="187">
        <f>IF(R281=" "," ",N281*S281)</f>
        <v>0</v>
      </c>
      <c r="U281" s="186">
        <v>0.83799999999999997</v>
      </c>
      <c r="V281" s="187">
        <f>IF(T281=" "," ",T281*U281)</f>
        <v>0</v>
      </c>
      <c r="W281" s="188">
        <v>0.89</v>
      </c>
    </row>
    <row r="282" spans="12:23" ht="15" hidden="1" customHeight="1" x14ac:dyDescent="0.2">
      <c r="L282" s="183">
        <f t="shared" si="17"/>
        <v>2000</v>
      </c>
      <c r="M282" s="184">
        <f t="shared" si="18"/>
        <v>23</v>
      </c>
      <c r="N282" s="185">
        <f t="shared" si="19"/>
        <v>0</v>
      </c>
      <c r="O282" s="186">
        <v>4.1749999999999998</v>
      </c>
      <c r="P282" s="187">
        <f>IF(N282=" "," ",N282*O282)</f>
        <v>0</v>
      </c>
      <c r="Q282" s="186">
        <v>0.56699999999999995</v>
      </c>
      <c r="R282" s="187">
        <f>IF(P282=" "," ",P282*Q282)</f>
        <v>0</v>
      </c>
      <c r="S282" s="186">
        <v>8.6839999999999993</v>
      </c>
      <c r="T282" s="187">
        <f>IF(R282=" "," ",N282*S282)</f>
        <v>0</v>
      </c>
      <c r="U282" s="186">
        <v>0.83799999999999997</v>
      </c>
      <c r="V282" s="187">
        <f>IF(T282=" "," ",T282*U282)</f>
        <v>0</v>
      </c>
      <c r="W282" s="188">
        <v>0.89</v>
      </c>
    </row>
    <row r="283" spans="12:23" ht="15" hidden="1" customHeight="1" x14ac:dyDescent="0.2">
      <c r="L283" s="183">
        <f t="shared" si="17"/>
        <v>1999</v>
      </c>
      <c r="M283" s="184">
        <f t="shared" si="18"/>
        <v>24</v>
      </c>
      <c r="N283" s="185">
        <f t="shared" si="19"/>
        <v>0</v>
      </c>
      <c r="O283" s="186">
        <v>4.1749999999999998</v>
      </c>
      <c r="P283" s="187">
        <f>IF(N283=" "," ",N283*O283)</f>
        <v>0</v>
      </c>
      <c r="Q283" s="186">
        <v>0.56699999999999995</v>
      </c>
      <c r="R283" s="187">
        <f>IF(P283=" "," ",P283*Q283)</f>
        <v>0</v>
      </c>
      <c r="S283" s="186">
        <v>8.6839999999999993</v>
      </c>
      <c r="T283" s="187">
        <f>IF(R283=" "," ",N283*S283)</f>
        <v>0</v>
      </c>
      <c r="U283" s="186">
        <v>0.83799999999999997</v>
      </c>
      <c r="V283" s="187">
        <f>IF(T283=" "," ",T283*U283)</f>
        <v>0</v>
      </c>
      <c r="W283" s="188">
        <v>0.89</v>
      </c>
    </row>
    <row r="284" spans="12:23" ht="15" hidden="1" customHeight="1" x14ac:dyDescent="0.2">
      <c r="L284" s="183">
        <f t="shared" si="17"/>
        <v>1998</v>
      </c>
      <c r="M284" s="184">
        <f t="shared" si="18"/>
        <v>25</v>
      </c>
      <c r="N284" s="185">
        <f t="shared" si="19"/>
        <v>0</v>
      </c>
      <c r="O284" s="186">
        <v>4.1749999999999998</v>
      </c>
      <c r="P284" s="187">
        <f>IF(N284=" "," ",N284*O284)</f>
        <v>0</v>
      </c>
      <c r="Q284" s="186">
        <v>0.56699999999999995</v>
      </c>
      <c r="R284" s="187">
        <f>IF(P284=" "," ",P284*Q284)</f>
        <v>0</v>
      </c>
      <c r="S284" s="186">
        <v>8.6839999999999993</v>
      </c>
      <c r="T284" s="187">
        <f>IF(R284=" "," ",N284*S284)</f>
        <v>0</v>
      </c>
      <c r="U284" s="186">
        <v>0.83799999999999997</v>
      </c>
      <c r="V284" s="187">
        <f>IF(T284=" "," ",T284*U284)</f>
        <v>0</v>
      </c>
      <c r="W284" s="188">
        <v>0.89</v>
      </c>
    </row>
    <row r="285" spans="12:23" ht="15" hidden="1" customHeight="1" x14ac:dyDescent="0.2">
      <c r="L285" s="183">
        <f t="shared" si="17"/>
        <v>1997</v>
      </c>
      <c r="M285" s="184">
        <f t="shared" si="18"/>
        <v>26</v>
      </c>
      <c r="N285" s="185">
        <f t="shared" si="19"/>
        <v>0</v>
      </c>
      <c r="O285" s="186">
        <v>4.1749999999999998</v>
      </c>
      <c r="P285" s="187">
        <f>IF(N285=" "," ",N285*O285)</f>
        <v>0</v>
      </c>
      <c r="Q285" s="186">
        <v>0.56699999999999995</v>
      </c>
      <c r="R285" s="187">
        <f>IF(P285=" "," ",P285*Q285)</f>
        <v>0</v>
      </c>
      <c r="S285" s="186">
        <v>8.6839999999999993</v>
      </c>
      <c r="T285" s="187">
        <f>IF(R285=" "," ",N285*S285)</f>
        <v>0</v>
      </c>
      <c r="U285" s="186">
        <v>0.83799999999999997</v>
      </c>
      <c r="V285" s="187">
        <f>IF(T285=" "," ",T285*U285)</f>
        <v>0</v>
      </c>
      <c r="W285" s="188">
        <v>0.89</v>
      </c>
    </row>
    <row r="286" spans="12:23" ht="15" hidden="1" customHeight="1" x14ac:dyDescent="0.2">
      <c r="L286" s="183">
        <f t="shared" si="17"/>
        <v>1996</v>
      </c>
      <c r="M286" s="184">
        <f t="shared" si="18"/>
        <v>27</v>
      </c>
      <c r="N286" s="185">
        <f t="shared" si="19"/>
        <v>0</v>
      </c>
      <c r="O286" s="186">
        <v>4.1749999999999998</v>
      </c>
      <c r="P286" s="187">
        <f t="shared" si="20"/>
        <v>0</v>
      </c>
      <c r="Q286" s="186">
        <v>0.56699999999999995</v>
      </c>
      <c r="R286" s="187">
        <f t="shared" si="21"/>
        <v>0</v>
      </c>
      <c r="S286" s="186">
        <v>8.6839999999999993</v>
      </c>
      <c r="T286" s="187">
        <f t="shared" si="22"/>
        <v>0</v>
      </c>
      <c r="U286" s="186">
        <v>0.83799999999999997</v>
      </c>
      <c r="V286" s="187">
        <f t="shared" si="16"/>
        <v>0</v>
      </c>
      <c r="W286" s="188">
        <v>0.89</v>
      </c>
    </row>
    <row r="287" spans="12:23" ht="15" hidden="1" customHeight="1" x14ac:dyDescent="0.2">
      <c r="L287" s="183">
        <f t="shared" si="17"/>
        <v>1995</v>
      </c>
      <c r="M287" s="184">
        <f t="shared" si="18"/>
        <v>28</v>
      </c>
      <c r="N287" s="185">
        <f t="shared" si="19"/>
        <v>0</v>
      </c>
      <c r="O287" s="186">
        <v>4.1749999999999998</v>
      </c>
      <c r="P287" s="187">
        <f t="shared" si="20"/>
        <v>0</v>
      </c>
      <c r="Q287" s="186">
        <v>0.56699999999999995</v>
      </c>
      <c r="R287" s="187">
        <f t="shared" si="21"/>
        <v>0</v>
      </c>
      <c r="S287" s="186">
        <v>8.6839999999999993</v>
      </c>
      <c r="T287" s="187">
        <f t="shared" si="22"/>
        <v>0</v>
      </c>
      <c r="U287" s="186">
        <v>0.83799999999999997</v>
      </c>
      <c r="V287" s="187">
        <f t="shared" si="16"/>
        <v>0</v>
      </c>
      <c r="W287" s="188">
        <v>0.89</v>
      </c>
    </row>
    <row r="288" spans="12:23" ht="15" hidden="1" customHeight="1" x14ac:dyDescent="0.2">
      <c r="L288" s="183">
        <f t="shared" si="17"/>
        <v>1994</v>
      </c>
      <c r="M288" s="184">
        <f t="shared" si="18"/>
        <v>29</v>
      </c>
      <c r="N288" s="185">
        <f t="shared" si="19"/>
        <v>0</v>
      </c>
      <c r="O288" s="186">
        <v>4.1749999999999998</v>
      </c>
      <c r="P288" s="187">
        <f t="shared" si="20"/>
        <v>0</v>
      </c>
      <c r="Q288" s="186">
        <v>0.56699999999999995</v>
      </c>
      <c r="R288" s="187">
        <f t="shared" si="21"/>
        <v>0</v>
      </c>
      <c r="S288" s="186">
        <v>8.6839999999999993</v>
      </c>
      <c r="T288" s="187">
        <f t="shared" si="22"/>
        <v>0</v>
      </c>
      <c r="U288" s="186">
        <v>0.83799999999999997</v>
      </c>
      <c r="V288" s="187">
        <f t="shared" si="16"/>
        <v>0</v>
      </c>
      <c r="W288" s="188">
        <v>0.89</v>
      </c>
    </row>
    <row r="289" spans="6:23" ht="15" hidden="1" customHeight="1" x14ac:dyDescent="0.2">
      <c r="L289" s="183">
        <f t="shared" ref="L289:L290" si="23">IF(($U$2-M288)&gt;1992,+L288-1," ")</f>
        <v>1993</v>
      </c>
      <c r="M289" s="184">
        <f t="shared" si="18"/>
        <v>30</v>
      </c>
      <c r="N289" s="187">
        <f t="shared" si="19"/>
        <v>0</v>
      </c>
      <c r="O289" s="186">
        <v>4.1749999999999998</v>
      </c>
      <c r="P289" s="187">
        <f t="shared" ref="P289" si="24">IF(N289=" "," ",N289*O289)</f>
        <v>0</v>
      </c>
      <c r="Q289" s="186">
        <v>0.56699999999999995</v>
      </c>
      <c r="R289" s="187">
        <f t="shared" ref="R289" si="25">IF(P289=" "," ",P289*Q289)</f>
        <v>0</v>
      </c>
      <c r="S289" s="186">
        <v>8.6839999999999993</v>
      </c>
      <c r="T289" s="187">
        <f t="shared" ref="T289" si="26">IF(R289=" "," ",N289*S289)</f>
        <v>0</v>
      </c>
      <c r="U289" s="186">
        <v>0.83799999999999997</v>
      </c>
      <c r="V289" s="187">
        <f t="shared" ref="V289" si="27">IF(T289=" "," ",T289*U289)</f>
        <v>0</v>
      </c>
      <c r="W289" s="188">
        <v>0.89</v>
      </c>
    </row>
    <row r="290" spans="6:23" ht="15" hidden="1" customHeight="1" x14ac:dyDescent="0.2">
      <c r="L290" s="189">
        <f t="shared" si="23"/>
        <v>1992</v>
      </c>
      <c r="M290" s="190">
        <f t="shared" si="18"/>
        <v>31</v>
      </c>
      <c r="N290" s="191">
        <f t="shared" si="19"/>
        <v>0</v>
      </c>
      <c r="O290" s="192">
        <v>4.1749999999999998</v>
      </c>
      <c r="P290" s="191">
        <f t="shared" ref="P290" si="28">IF(N290=" "," ",N290*O290)</f>
        <v>0</v>
      </c>
      <c r="Q290" s="192">
        <v>0.56699999999999995</v>
      </c>
      <c r="R290" s="191">
        <f t="shared" ref="R290" si="29">IF(P290=" "," ",P290*Q290)</f>
        <v>0</v>
      </c>
      <c r="S290" s="192">
        <v>8.6839999999999993</v>
      </c>
      <c r="T290" s="191">
        <f t="shared" ref="T290" si="30">IF(R290=" "," ",N290*S290)</f>
        <v>0</v>
      </c>
      <c r="U290" s="192">
        <v>0.83799999999999997</v>
      </c>
      <c r="V290" s="191">
        <f t="shared" ref="V290" si="31">IF(T290=" "," ",T290*U290)</f>
        <v>0</v>
      </c>
      <c r="W290" s="193">
        <v>0.89</v>
      </c>
    </row>
    <row r="291" spans="6:23" ht="12.75" customHeight="1" x14ac:dyDescent="0.2">
      <c r="L291" s="194"/>
      <c r="M291" s="195"/>
      <c r="N291" s="196"/>
      <c r="O291" s="197"/>
      <c r="P291" s="196"/>
      <c r="Q291" s="197"/>
      <c r="R291" s="196"/>
      <c r="S291" s="197"/>
      <c r="T291" s="196"/>
      <c r="U291" s="197"/>
      <c r="V291" s="196"/>
      <c r="W291" s="198"/>
    </row>
    <row r="292" spans="6:23" ht="12.75" customHeight="1" x14ac:dyDescent="0.2">
      <c r="F292" s="199"/>
      <c r="G292" s="199"/>
      <c r="H292" s="199"/>
      <c r="L292" s="54"/>
      <c r="M292" s="200" t="s">
        <v>107</v>
      </c>
      <c r="N292" s="201"/>
      <c r="O292" s="202"/>
      <c r="P292" s="201">
        <f>SUM(P260:P274)</f>
        <v>0</v>
      </c>
      <c r="Q292" s="202"/>
      <c r="R292" s="201">
        <f>SUM(R260:R274)</f>
        <v>0</v>
      </c>
      <c r="S292" s="202"/>
      <c r="T292" s="201">
        <f>SUM(T260:T274)</f>
        <v>0</v>
      </c>
      <c r="U292" s="202"/>
      <c r="V292" s="201">
        <f>SUM(V260:V274)</f>
        <v>0</v>
      </c>
      <c r="W292" s="203"/>
    </row>
    <row r="293" spans="6:23" ht="12.75" customHeight="1" x14ac:dyDescent="0.2">
      <c r="L293" s="35"/>
      <c r="W293" s="37"/>
    </row>
    <row r="294" spans="6:23" ht="12.75" customHeight="1" x14ac:dyDescent="0.2">
      <c r="L294" s="40"/>
      <c r="M294" s="41"/>
      <c r="N294" s="41"/>
      <c r="O294" s="41" t="s">
        <v>108</v>
      </c>
      <c r="P294" s="41"/>
      <c r="Q294" s="41"/>
      <c r="R294" s="204"/>
      <c r="S294" s="41"/>
      <c r="T294" s="162">
        <f>IF(P292&gt;0,(R292+V292)/(P292+T292),0)</f>
        <v>0</v>
      </c>
      <c r="U294" s="41"/>
      <c r="V294" s="41"/>
      <c r="W294" s="42"/>
    </row>
    <row r="295" spans="6:23" ht="12.75" customHeight="1" x14ac:dyDescent="0.2">
      <c r="V295" s="21"/>
      <c r="W295" s="14"/>
    </row>
    <row r="296" spans="6:23" x14ac:dyDescent="0.2">
      <c r="I296" s="199"/>
      <c r="J296" s="199"/>
      <c r="K296" s="199"/>
      <c r="L296" s="23"/>
      <c r="M296" s="89"/>
      <c r="N296" s="199"/>
      <c r="O296" s="199"/>
      <c r="P296" s="199"/>
      <c r="Q296" s="199"/>
    </row>
    <row r="297" spans="6:23" x14ac:dyDescent="0.2">
      <c r="L297" s="16"/>
    </row>
    <row r="298" spans="6:23" x14ac:dyDescent="0.2">
      <c r="L298" s="16"/>
    </row>
    <row r="299" spans="6:23" x14ac:dyDescent="0.2">
      <c r="L299" s="16"/>
    </row>
    <row r="300" spans="6:23" x14ac:dyDescent="0.2">
      <c r="L300" s="16"/>
    </row>
    <row r="301" spans="6:23" x14ac:dyDescent="0.2">
      <c r="L301" s="16"/>
    </row>
    <row r="302" spans="6:23" x14ac:dyDescent="0.2">
      <c r="L302" s="16"/>
    </row>
    <row r="303" spans="6:23" x14ac:dyDescent="0.2">
      <c r="L303" s="16"/>
    </row>
    <row r="304" spans="6:23" x14ac:dyDescent="0.2">
      <c r="L304" s="16"/>
    </row>
    <row r="305" spans="12:12" x14ac:dyDescent="0.2">
      <c r="L305" s="16"/>
    </row>
    <row r="306" spans="12:12" x14ac:dyDescent="0.2">
      <c r="L306" s="16"/>
    </row>
  </sheetData>
  <sheetProtection algorithmName="SHA-512" hashValue="H39G+cVULvc1enGY+ujuXmbDmhusG65c98Xnz+p3H7bcshY6KZc9qPqhD7iD9v3c2CCAIQJ3B2SGTXHdazjWiQ==" saltValue="RSOXimq8HD+YVmTtbAzuFA==" spinCount="100000" sheet="1" objects="1" scenarios="1" formatColumns="0" formatRows="0" selectLockedCells="1"/>
  <mergeCells count="5">
    <mergeCell ref="M1:V1"/>
    <mergeCell ref="L4:W4"/>
    <mergeCell ref="C15:AH15"/>
    <mergeCell ref="M191:V191"/>
    <mergeCell ref="L194:W194"/>
  </mergeCells>
  <printOptions horizontalCentered="1"/>
  <pageMargins left="0.25" right="0.25" top="0.25" bottom="0.25" header="0.5" footer="0.5"/>
  <pageSetup scale="24" fitToHeight="0" orientation="portrait" r:id="rId1"/>
  <headerFooter alignWithMargins="0"/>
  <rowBreaks count="1" manualBreakCount="1">
    <brk id="187" max="31" man="1"/>
  </rowBreaks>
  <colBreaks count="2" manualBreakCount="2">
    <brk id="23" max="275" man="1"/>
    <brk id="34" max="1048575" man="1"/>
  </colBreaks>
  <ignoredErrors>
    <ignoredError sqref="N27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7184e930-2734-400f-97b8-dcfe5ea59d48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EE6DC2923BF4FAC3585FCCB2E1184" ma:contentTypeVersion="2" ma:contentTypeDescription="Create a new document." ma:contentTypeScope="" ma:versionID="8433e945593c44f857ffebfbca1e8dc7">
  <xsd:schema xmlns:xsd="http://www.w3.org/2001/XMLSchema" xmlns:xs="http://www.w3.org/2001/XMLSchema" xmlns:p="http://schemas.microsoft.com/office/2006/metadata/properties" xmlns:ns1="http://schemas.microsoft.com/sharepoint/v3" xmlns:ns3="7184e930-2734-400f-97b8-dcfe5ea59d48" targetNamespace="http://schemas.microsoft.com/office/2006/metadata/properties" ma:root="true" ma:fieldsID="841253914e9117c911254cd509c95f2f" ns1:_="" ns3:_="">
    <xsd:import namespace="http://schemas.microsoft.com/sharepoint/v3"/>
    <xsd:import namespace="7184e930-2734-400f-97b8-dcfe5ea59d4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4e930-2734-400f-97b8-dcfe5ea59d4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25C10-CF83-423C-B50B-61B15DCD65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539764-8419-45B9-AE93-C3CEC5C16262}"/>
</file>

<file path=customXml/itemProps3.xml><?xml version="1.0" encoding="utf-8"?>
<ds:datastoreItem xmlns:ds="http://schemas.openxmlformats.org/officeDocument/2006/customXml" ds:itemID="{331C8504-8098-425A-928E-D23964F68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</vt:lpstr>
      <vt:lpstr>GROUP</vt:lpstr>
      <vt:lpstr>GROUP!Print_Area</vt:lpstr>
      <vt:lpstr>INDIVIDUAL!Print_Area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 Division</dc:creator>
  <cp:keywords/>
  <dc:description/>
  <cp:lastModifiedBy>Hibbert, Michael</cp:lastModifiedBy>
  <cp:revision/>
  <dcterms:created xsi:type="dcterms:W3CDTF">1999-11-18T21:50:00Z</dcterms:created>
  <dcterms:modified xsi:type="dcterms:W3CDTF">2024-02-23T16:52:30Z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0x010100C43EE6DC2923BF4FAC3585FCCB2E1184</vt:lpwstr>
  </property>
  <property fmtid="{D5CDD505-2E9C-101B-9397-08002B2CF9AE}" pid="3" name="Order">
    <vt:r8>336700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